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charts/chart6.xml" ContentType="application/vnd.openxmlformats-officedocument.drawingml.chart+xml"/>
  <Override PartName="/xl/charts/chart20.xml" ContentType="application/vnd.openxmlformats-officedocument.drawingml.char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charts/chart4.xml" ContentType="application/vnd.openxmlformats-officedocument.drawingml.chart+xml"/>
  <Override PartName="/xl/drawings/drawing6.xml" ContentType="application/vnd.openxmlformats-officedocument.drawing+xml"/>
  <Override PartName="/xl/drawings/drawing8.xml" ContentType="application/vnd.openxmlformats-officedocument.drawing+xml"/>
  <Override PartName="/xl/drawings/drawing19.xml" ContentType="application/vnd.openxmlformats-officedocument.drawing+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drawings/drawing17.xml" ContentType="application/vnd.openxmlformats-officedocument.drawing+xml"/>
  <Override PartName="/xl/drawings/drawing28.xml" ContentType="application/vnd.openxmlformats-officedocument.drawing+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drawings/drawing15.xml" ContentType="application/vnd.openxmlformats-officedocument.drawing+xml"/>
  <Override PartName="/xl/drawings/drawing26.xml" ContentType="application/vnd.openxmlformats-officedocument.drawing+xml"/>
  <Override PartName="/xl/worksheets/sheet3.xml" ContentType="application/vnd.openxmlformats-officedocument.spreadsheetml.worksheet+xml"/>
  <Override PartName="/xl/drawings/drawing13.xml" ContentType="application/vnd.openxmlformats-officedocument.drawing+xml"/>
  <Override PartName="/xl/drawings/drawing22.xml" ContentType="application/vnd.openxmlformats-officedocument.drawing+xml"/>
  <Override PartName="/xl/drawings/drawing24.xml" ContentType="application/vnd.openxmlformats-officedocument.drawing+xml"/>
  <Override PartName="/xl/charts/chart18.xml" ContentType="application/vnd.openxmlformats-officedocument.drawingml.chart+xml"/>
  <Override PartName="/xl/worksheets/sheet1.xml" ContentType="application/vnd.openxmlformats-officedocument.spreadsheetml.worksheet+xml"/>
  <Override PartName="/xl/externalLinks/externalLink1.xml" ContentType="application/vnd.openxmlformats-officedocument.spreadsheetml.externalLink+xml"/>
  <Override PartName="/xl/drawings/drawing11.xml" ContentType="application/vnd.openxmlformats-officedocument.drawing+xml"/>
  <Override PartName="/xl/charts/chart16.xml" ContentType="application/vnd.openxmlformats-officedocument.drawingml.chart+xml"/>
  <Override PartName="/xl/drawings/drawing20.xml" ContentType="application/vnd.openxmlformats-officedocument.drawing+xml"/>
  <Override PartName="/xl/sharedStrings.xml" ContentType="application/vnd.openxmlformats-officedocument.spreadsheetml.sharedStrings+xml"/>
  <Override PartName="/xl/charts/chart14.xml" ContentType="application/vnd.openxmlformats-officedocument.drawingml.chart+xml"/>
  <Override PartName="/xl/worksheets/sheet18.xml" ContentType="application/vnd.openxmlformats-officedocument.spreadsheetml.worksheet+xml"/>
  <Override PartName="/xl/worksheets/sheet27.xml" ContentType="application/vnd.openxmlformats-officedocument.spreadsheetml.worksheet+xml"/>
  <Override PartName="/xl/charts/chart9.xml" ContentType="application/vnd.openxmlformats-officedocument.drawingml.chart+xml"/>
  <Override PartName="/xl/charts/chart12.xml" ContentType="application/vnd.openxmlformats-officedocument.drawingml.chart+xml"/>
  <Override PartName="/xl/charts/chart21.xml" ContentType="application/vnd.openxmlformats-officedocument.drawingml.chart+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Override PartName="/xl/charts/chart7.xml" ContentType="application/vnd.openxmlformats-officedocument.drawingml.chart+xml"/>
  <Override PartName="/xl/drawings/drawing9.xml" ContentType="application/vnd.openxmlformats-officedocument.drawing+xml"/>
  <Override PartName="/xl/charts/chart10.xml" ContentType="application/vnd.openxmlformats-officedocument.drawingml.chart+xml"/>
  <Override PartName="/xl/worksheets/sheet14.xml" ContentType="application/vnd.openxmlformats-officedocument.spreadsheetml.worksheet+xml"/>
  <Override PartName="/xl/worksheets/sheet23.xml" ContentType="application/vnd.openxmlformats-officedocument.spreadsheetml.worksheet+xml"/>
  <Override PartName="/xl/charts/chart5.xml" ContentType="application/vnd.openxmlformats-officedocument.drawingml.chart+xml"/>
  <Override PartName="/xl/drawings/drawing7.xml" ContentType="application/vnd.openxmlformats-officedocument.drawing+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charts/chart3.xml" ContentType="application/vnd.openxmlformats-officedocument.drawingml.chart+xml"/>
  <Override PartName="/xl/drawings/drawing5.xml" ContentType="application/vnd.openxmlformats-officedocument.drawing+xml"/>
  <Override PartName="/xl/drawings/drawing18.xml" ContentType="application/vnd.openxmlformats-officedocument.drawing+xml"/>
  <Override PartName="/xl/drawings/drawing27.xml" ContentType="application/vnd.openxmlformats-officedocument.drawing+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drawings/drawing16.xml" ContentType="application/vnd.openxmlformats-officedocument.drawing+xml"/>
  <Override PartName="/xl/drawings/drawing25.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externalLinks/externalLink2.xml" ContentType="application/vnd.openxmlformats-officedocument.spreadsheetml.externalLink+xml"/>
  <Override PartName="/xl/drawings/drawing1.xml" ContentType="application/vnd.openxmlformats-officedocument.drawing+xml"/>
  <Override PartName="/xl/drawings/drawing14.xml" ContentType="application/vnd.openxmlformats-officedocument.drawing+xml"/>
  <Override PartName="/xl/drawings/drawing23.xml" ContentType="application/vnd.openxmlformats-officedocument.drawing+xml"/>
  <Override PartName="/xl/charts/chart19.xml" ContentType="application/vnd.openxmlformats-officedocument.drawingml.chart+xml"/>
  <Override PartName="/xl/drawings/drawing12.xml" ContentType="application/vnd.openxmlformats-officedocument.drawing+xml"/>
  <Override PartName="/xl/drawings/drawing21.xml" ContentType="application/vnd.openxmlformats-officedocument.drawing+xml"/>
  <Override PartName="/xl/charts/chart17.xml" ContentType="application/vnd.openxmlformats-officedocument.drawingml.chart+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drawings/drawing10.xml" ContentType="application/vnd.openxmlformats-officedocument.drawing+xml"/>
  <Override PartName="/xl/charts/chart13.xml" ContentType="application/vnd.openxmlformats-officedocument.drawingml.chart+xml"/>
  <Override PartName="/xl/charts/chart15.xml" ContentType="application/vnd.openxmlformats-officedocument.drawingml.chart+xml"/>
  <Override PartName="/xl/worksheets/sheet17.xml" ContentType="application/vnd.openxmlformats-officedocument.spreadsheetml.worksheet+xml"/>
  <Override PartName="/xl/worksheets/sheet26.xml" ContentType="application/vnd.openxmlformats-officedocument.spreadsheetml.worksheet+xml"/>
  <Override PartName="/xl/charts/chart8.xml" ContentType="application/vnd.openxmlformats-officedocument.drawingml.chart+xml"/>
  <Override PartName="/xl/charts/chart11.xml" ContentType="application/vnd.openxmlformats-officedocument.drawingml.chart+xml"/>
  <Override PartName="/xl/charts/chart22.xml" ContentType="application/vnd.openxmlformats-officedocument.drawingml.char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bookViews>
    <workbookView xWindow="12735" yWindow="90" windowWidth="5265" windowHeight="7515" tabRatio="918"/>
  </bookViews>
  <sheets>
    <sheet name="PORTADA" sheetId="23" r:id="rId1"/>
    <sheet name="RESUMEN DICIEMBRE" sheetId="1" r:id="rId2"/>
    <sheet name="RESUMEN ENERO-DICIEMBRE" sheetId="47" r:id="rId3"/>
    <sheet name="COMPART. OCUP. AFLU. 2010-2014" sheetId="27" r:id="rId4"/>
    <sheet name="COMP.CTOS.NOCHE OCUP. 2010-2014" sheetId="46" r:id="rId5"/>
    <sheet name="ANUAL OCUPACIÓN" sheetId="2" r:id="rId6"/>
    <sheet name="RESUMEN OCUP. DIARIA DICIEMBRE" sheetId="3" r:id="rId7"/>
    <sheet name="RESUMEN OCUP. ANUAL" sheetId="51" r:id="rId8"/>
    <sheet name="PROCEDENCIA" sheetId="4" r:id="rId9"/>
    <sheet name="PROCEDENCIA DICIEMBRE" sheetId="5" r:id="rId10"/>
    <sheet name="PROCEDENCIA ENERO - DICIEMBRE" sheetId="48" r:id="rId11"/>
    <sheet name="REGIONES DICIEMBRE" sheetId="7" r:id="rId12"/>
    <sheet name="REGIONES ANUAL" sheetId="8" r:id="rId13"/>
    <sheet name="GRAFICA REGIONES " sheetId="9" r:id="rId14"/>
    <sheet name="EUROPA DICIEMBRE" sheetId="10" r:id="rId15"/>
    <sheet name="EUROPA ENERO-DICIEMBRE" sheetId="49" r:id="rId16"/>
    <sheet name="DESGLOSE EUROPA I" sheetId="11" r:id="rId17"/>
    <sheet name="DESGLOSE EUROPA II" sheetId="52" r:id="rId18"/>
    <sheet name="PRINCIPALES MERCADOS I" sheetId="14" r:id="rId19"/>
    <sheet name="PRINCIPALES MERCADOS II" sheetId="53" r:id="rId20"/>
    <sheet name="GRAFICA PRINC. MERCADOS" sheetId="41" r:id="rId21"/>
    <sheet name="PRINC. MDOS. PROD.CTOS. NOCH.I" sheetId="25" r:id="rId22"/>
    <sheet name="PRINC. MDOS. PROD.CTOS. NOCH II" sheetId="54" r:id="rId23"/>
    <sheet name="GRAFICA CTOS. NOCH." sheetId="35" r:id="rId24"/>
    <sheet name="COMPARATIVO PAISES DICIEMBRE" sheetId="45" r:id="rId25"/>
    <sheet name="COMPARATIVO PAÍSES ENE-DIC" sheetId="50" r:id="rId26"/>
    <sheet name="CUARTOS POR PLAN" sheetId="17" r:id="rId27"/>
    <sheet name="CUARTOS POR LOCALIDAD" sheetId="18" r:id="rId28"/>
  </sheets>
  <externalReferences>
    <externalReference r:id="rId29"/>
    <externalReference r:id="rId30"/>
  </externalReferences>
  <definedNames>
    <definedName name="OLE_LINK1" localSheetId="0">PORTADA!$E$8</definedName>
  </definedNames>
  <calcPr calcId="125725"/>
</workbook>
</file>

<file path=xl/calcChain.xml><?xml version="1.0" encoding="utf-8"?>
<calcChain xmlns="http://schemas.openxmlformats.org/spreadsheetml/2006/main">
  <c r="D80" i="17"/>
  <c r="O26" i="8"/>
  <c r="O27"/>
  <c r="O28"/>
  <c r="O29"/>
  <c r="O30"/>
  <c r="O31"/>
  <c r="O32"/>
  <c r="O33"/>
  <c r="O34"/>
  <c r="O25"/>
  <c r="O21"/>
  <c r="N21" s="1"/>
  <c r="M35"/>
  <c r="K35"/>
  <c r="I35"/>
  <c r="G35"/>
  <c r="E35"/>
  <c r="C35"/>
  <c r="L21"/>
  <c r="H21"/>
  <c r="D21"/>
  <c r="D35" i="46"/>
  <c r="E35"/>
  <c r="F35"/>
  <c r="G35"/>
  <c r="C35"/>
  <c r="Q21" i="27"/>
  <c r="R21"/>
  <c r="S21"/>
  <c r="T21"/>
  <c r="H21"/>
  <c r="I21"/>
  <c r="J21"/>
  <c r="K21"/>
  <c r="F21" i="8" l="1"/>
  <c r="J21"/>
  <c r="P21" s="1"/>
  <c r="O35"/>
  <c r="L35" l="1"/>
  <c r="P35"/>
  <c r="H35"/>
  <c r="F35"/>
  <c r="D35"/>
  <c r="J35"/>
  <c r="N35"/>
  <c r="AG15" i="3"/>
  <c r="AG14"/>
  <c r="AG13"/>
  <c r="AG12"/>
  <c r="AG11"/>
  <c r="AG10"/>
  <c r="L35" i="2"/>
  <c r="K26"/>
  <c r="K27"/>
  <c r="K28"/>
  <c r="K29"/>
  <c r="K30"/>
  <c r="K31"/>
  <c r="K32"/>
  <c r="K33"/>
  <c r="K34"/>
  <c r="K25"/>
  <c r="K20"/>
  <c r="I35"/>
  <c r="G35"/>
  <c r="K35" s="1"/>
  <c r="J35" s="1"/>
  <c r="E35"/>
  <c r="D35"/>
  <c r="K21"/>
  <c r="J21" s="1"/>
  <c r="F21"/>
  <c r="H35" i="46"/>
  <c r="I35"/>
  <c r="J35"/>
  <c r="K35"/>
  <c r="H21"/>
  <c r="I21"/>
  <c r="J21"/>
  <c r="K21"/>
  <c r="D34"/>
  <c r="E34"/>
  <c r="F34"/>
  <c r="G34"/>
  <c r="C34"/>
  <c r="H21" i="2" l="1"/>
  <c r="H35"/>
  <c r="F35"/>
  <c r="M22" i="53"/>
  <c r="N32" i="8"/>
  <c r="M34"/>
  <c r="K34"/>
  <c r="I34"/>
  <c r="G34"/>
  <c r="E34"/>
  <c r="C34"/>
  <c r="O20"/>
  <c r="N20" s="1"/>
  <c r="L34" i="2"/>
  <c r="I34"/>
  <c r="G34"/>
  <c r="E34"/>
  <c r="F34" s="1"/>
  <c r="D34"/>
  <c r="J20"/>
  <c r="H20"/>
  <c r="F20"/>
  <c r="H34" i="46"/>
  <c r="I34"/>
  <c r="J34"/>
  <c r="K34"/>
  <c r="H20"/>
  <c r="I20"/>
  <c r="J20"/>
  <c r="K20"/>
  <c r="H20" i="27"/>
  <c r="Q20"/>
  <c r="R20"/>
  <c r="S20"/>
  <c r="T20"/>
  <c r="I20"/>
  <c r="J20"/>
  <c r="K20"/>
  <c r="C35" i="1"/>
  <c r="H20" i="8" l="1"/>
  <c r="D20"/>
  <c r="L20"/>
  <c r="F20"/>
  <c r="J20"/>
  <c r="D34"/>
  <c r="K19" i="46"/>
  <c r="P20" i="8" l="1"/>
  <c r="H34"/>
  <c r="L34"/>
  <c r="P34"/>
  <c r="F34"/>
  <c r="J34"/>
  <c r="N34"/>
  <c r="J34" i="2"/>
  <c r="H34"/>
  <c r="J38" i="54"/>
  <c r="H38"/>
  <c r="O15" i="51" l="1"/>
  <c r="E17" i="50" l="1"/>
  <c r="D33" i="46" l="1"/>
  <c r="E33"/>
  <c r="F33"/>
  <c r="G33"/>
  <c r="C33"/>
  <c r="I33" i="54" l="1"/>
  <c r="K25" i="53"/>
  <c r="M33" i="8"/>
  <c r="K33"/>
  <c r="I33"/>
  <c r="G33"/>
  <c r="E33"/>
  <c r="C33"/>
  <c r="O19"/>
  <c r="L33" i="2"/>
  <c r="I33"/>
  <c r="G33"/>
  <c r="E33"/>
  <c r="D33"/>
  <c r="F33" s="1"/>
  <c r="K19"/>
  <c r="F19"/>
  <c r="H33" i="46"/>
  <c r="I33"/>
  <c r="J33"/>
  <c r="K33"/>
  <c r="H19"/>
  <c r="I19"/>
  <c r="J19"/>
  <c r="L22" i="27"/>
  <c r="Q19"/>
  <c r="R19"/>
  <c r="S19"/>
  <c r="T19"/>
  <c r="H19"/>
  <c r="I19"/>
  <c r="J19"/>
  <c r="K19"/>
  <c r="E15" i="47"/>
  <c r="E18"/>
  <c r="E19"/>
  <c r="E20"/>
  <c r="E22"/>
  <c r="G37" i="52"/>
  <c r="D33" i="8" l="1"/>
  <c r="L33"/>
  <c r="F33"/>
  <c r="P33"/>
  <c r="D19"/>
  <c r="H19"/>
  <c r="L19"/>
  <c r="F19"/>
  <c r="J19"/>
  <c r="N19"/>
  <c r="H33"/>
  <c r="H19" i="2"/>
  <c r="J33"/>
  <c r="H33"/>
  <c r="J19"/>
  <c r="N33" i="8"/>
  <c r="J33"/>
  <c r="G37" i="5"/>
  <c r="G19"/>
  <c r="C26"/>
  <c r="P19" i="8" l="1"/>
  <c r="D32" i="46"/>
  <c r="E32"/>
  <c r="F32"/>
  <c r="G32"/>
  <c r="C32"/>
  <c r="C31"/>
  <c r="D31"/>
  <c r="E31"/>
  <c r="F31"/>
  <c r="G31"/>
  <c r="I11" i="53" l="1"/>
  <c r="M32" i="8"/>
  <c r="K32"/>
  <c r="I32"/>
  <c r="G32"/>
  <c r="E32"/>
  <c r="C32"/>
  <c r="O18"/>
  <c r="L18" s="1"/>
  <c r="L32" i="2"/>
  <c r="I32"/>
  <c r="G32"/>
  <c r="E32"/>
  <c r="D32"/>
  <c r="F32" s="1"/>
  <c r="K18"/>
  <c r="J18" s="1"/>
  <c r="F18"/>
  <c r="H32" i="46"/>
  <c r="I32"/>
  <c r="J32"/>
  <c r="K32"/>
  <c r="H18"/>
  <c r="I18"/>
  <c r="J18"/>
  <c r="K18"/>
  <c r="Q18" i="27"/>
  <c r="R18"/>
  <c r="S18"/>
  <c r="T18"/>
  <c r="H18"/>
  <c r="I18"/>
  <c r="J18"/>
  <c r="K18"/>
  <c r="E12" i="7"/>
  <c r="F18" i="8" l="1"/>
  <c r="J18"/>
  <c r="N18"/>
  <c r="P32"/>
  <c r="H18" i="2"/>
  <c r="D18" i="8"/>
  <c r="H18"/>
  <c r="K17" i="2"/>
  <c r="J17" s="1"/>
  <c r="F17"/>
  <c r="F32" i="8" l="1"/>
  <c r="P18"/>
  <c r="J32"/>
  <c r="D32"/>
  <c r="L32"/>
  <c r="H32"/>
  <c r="J32" i="2"/>
  <c r="H32"/>
  <c r="H17"/>
  <c r="D13" i="1"/>
  <c r="G26" i="53" l="1"/>
  <c r="G11"/>
  <c r="C31" i="8"/>
  <c r="O17"/>
  <c r="N17" s="1"/>
  <c r="H17" i="46"/>
  <c r="I17"/>
  <c r="J17"/>
  <c r="K17"/>
  <c r="P11" i="53"/>
  <c r="O10" i="52"/>
  <c r="E31" i="8"/>
  <c r="G31"/>
  <c r="I31"/>
  <c r="K31"/>
  <c r="M31"/>
  <c r="C7" i="7"/>
  <c r="D31" i="2"/>
  <c r="L31"/>
  <c r="I31"/>
  <c r="G31"/>
  <c r="E31"/>
  <c r="F30"/>
  <c r="L29"/>
  <c r="J31" i="46"/>
  <c r="I31"/>
  <c r="K31"/>
  <c r="T17" i="27"/>
  <c r="S17"/>
  <c r="H17"/>
  <c r="I17"/>
  <c r="J17"/>
  <c r="K17"/>
  <c r="Q17"/>
  <c r="R17"/>
  <c r="C13" i="1"/>
  <c r="O38" i="54"/>
  <c r="O31"/>
  <c r="O32"/>
  <c r="O30"/>
  <c r="O18"/>
  <c r="O19"/>
  <c r="O20"/>
  <c r="O21"/>
  <c r="O22"/>
  <c r="O23"/>
  <c r="O24"/>
  <c r="O25"/>
  <c r="O26"/>
  <c r="O17"/>
  <c r="O12"/>
  <c r="O13"/>
  <c r="O11"/>
  <c r="M30" i="8"/>
  <c r="K30"/>
  <c r="I30"/>
  <c r="G30"/>
  <c r="E30"/>
  <c r="C30"/>
  <c r="H30"/>
  <c r="O16"/>
  <c r="N16"/>
  <c r="F30"/>
  <c r="D30"/>
  <c r="N30"/>
  <c r="L30"/>
  <c r="J30"/>
  <c r="H16"/>
  <c r="D16"/>
  <c r="L16"/>
  <c r="F16"/>
  <c r="J16"/>
  <c r="P30"/>
  <c r="P16"/>
  <c r="D30" i="2"/>
  <c r="D30" i="46"/>
  <c r="I30"/>
  <c r="E30"/>
  <c r="F30"/>
  <c r="K30"/>
  <c r="G30"/>
  <c r="C30"/>
  <c r="H30"/>
  <c r="J30"/>
  <c r="H16"/>
  <c r="I16"/>
  <c r="J16"/>
  <c r="K16"/>
  <c r="L30" i="2"/>
  <c r="I30"/>
  <c r="G30"/>
  <c r="E30"/>
  <c r="H30"/>
  <c r="K16"/>
  <c r="J16"/>
  <c r="H16"/>
  <c r="F16"/>
  <c r="Q16" i="27"/>
  <c r="R16"/>
  <c r="S16"/>
  <c r="T16"/>
  <c r="H16"/>
  <c r="I16"/>
  <c r="J16"/>
  <c r="K16"/>
  <c r="J30" i="2"/>
  <c r="M33" i="54"/>
  <c r="K33"/>
  <c r="G33"/>
  <c r="E33"/>
  <c r="C33"/>
  <c r="M27"/>
  <c r="K27"/>
  <c r="I27"/>
  <c r="G27"/>
  <c r="E27"/>
  <c r="C27"/>
  <c r="M14"/>
  <c r="K14"/>
  <c r="I14"/>
  <c r="I35" s="1"/>
  <c r="G14"/>
  <c r="E14"/>
  <c r="E35" s="1"/>
  <c r="F38" s="1"/>
  <c r="C14"/>
  <c r="C35"/>
  <c r="P34" i="53"/>
  <c r="P12"/>
  <c r="P13"/>
  <c r="Q13" s="1"/>
  <c r="P14"/>
  <c r="P15"/>
  <c r="Q15" s="1"/>
  <c r="P16"/>
  <c r="P17"/>
  <c r="Q17" s="1"/>
  <c r="P18"/>
  <c r="P19"/>
  <c r="Q19" s="1"/>
  <c r="P20"/>
  <c r="P21"/>
  <c r="Q21" s="1"/>
  <c r="P22"/>
  <c r="P23"/>
  <c r="P24"/>
  <c r="P25"/>
  <c r="Q25" s="1"/>
  <c r="P26"/>
  <c r="O11" i="52"/>
  <c r="O12"/>
  <c r="O13"/>
  <c r="O14"/>
  <c r="O15"/>
  <c r="O16"/>
  <c r="O17"/>
  <c r="O18"/>
  <c r="O19"/>
  <c r="O20"/>
  <c r="O21"/>
  <c r="O22"/>
  <c r="O23"/>
  <c r="O24"/>
  <c r="O25"/>
  <c r="O26"/>
  <c r="O27"/>
  <c r="O28"/>
  <c r="O29"/>
  <c r="O30"/>
  <c r="O31"/>
  <c r="O32"/>
  <c r="O33"/>
  <c r="O34"/>
  <c r="O35"/>
  <c r="O36"/>
  <c r="O26" i="53"/>
  <c r="M26"/>
  <c r="K26"/>
  <c r="I26"/>
  <c r="E26"/>
  <c r="O25"/>
  <c r="M25"/>
  <c r="I25"/>
  <c r="G25"/>
  <c r="E25"/>
  <c r="O24"/>
  <c r="M24"/>
  <c r="K24"/>
  <c r="I24"/>
  <c r="G24"/>
  <c r="E24"/>
  <c r="O23"/>
  <c r="M23"/>
  <c r="K23"/>
  <c r="I23"/>
  <c r="G23"/>
  <c r="E23"/>
  <c r="O22"/>
  <c r="K22"/>
  <c r="I22"/>
  <c r="G22"/>
  <c r="E22"/>
  <c r="O21"/>
  <c r="M21"/>
  <c r="K21"/>
  <c r="I21"/>
  <c r="G21"/>
  <c r="E21"/>
  <c r="O20"/>
  <c r="M20"/>
  <c r="K20"/>
  <c r="I20"/>
  <c r="G20"/>
  <c r="E20"/>
  <c r="O19"/>
  <c r="M19"/>
  <c r="K19"/>
  <c r="I19"/>
  <c r="G19"/>
  <c r="E19"/>
  <c r="O18"/>
  <c r="M18"/>
  <c r="K18"/>
  <c r="I18"/>
  <c r="G18"/>
  <c r="E18"/>
  <c r="O17"/>
  <c r="M17"/>
  <c r="K17"/>
  <c r="I17"/>
  <c r="G17"/>
  <c r="E17"/>
  <c r="O16"/>
  <c r="M16"/>
  <c r="K16"/>
  <c r="I16"/>
  <c r="G16"/>
  <c r="E16"/>
  <c r="O15"/>
  <c r="M15"/>
  <c r="K15"/>
  <c r="I15"/>
  <c r="G15"/>
  <c r="E15"/>
  <c r="O14"/>
  <c r="M14"/>
  <c r="K14"/>
  <c r="I14"/>
  <c r="G14"/>
  <c r="E14"/>
  <c r="O13"/>
  <c r="M13"/>
  <c r="K13"/>
  <c r="I13"/>
  <c r="G13"/>
  <c r="G34" s="1"/>
  <c r="E13"/>
  <c r="O12"/>
  <c r="M12"/>
  <c r="K12"/>
  <c r="I12"/>
  <c r="G12"/>
  <c r="E12"/>
  <c r="O11"/>
  <c r="O34"/>
  <c r="M11"/>
  <c r="K11"/>
  <c r="K34" s="1"/>
  <c r="I34"/>
  <c r="E11"/>
  <c r="M37" i="52"/>
  <c r="N36" s="1"/>
  <c r="K37"/>
  <c r="L35" s="1"/>
  <c r="I37"/>
  <c r="J10" s="1"/>
  <c r="H36"/>
  <c r="E37"/>
  <c r="F10" s="1"/>
  <c r="C37"/>
  <c r="D36"/>
  <c r="H34"/>
  <c r="F34"/>
  <c r="H33"/>
  <c r="F33"/>
  <c r="J32"/>
  <c r="H32"/>
  <c r="H31"/>
  <c r="H30"/>
  <c r="F30"/>
  <c r="H29"/>
  <c r="F29"/>
  <c r="H28"/>
  <c r="H27"/>
  <c r="H26"/>
  <c r="F26"/>
  <c r="H25"/>
  <c r="F25"/>
  <c r="H24"/>
  <c r="H23"/>
  <c r="H22"/>
  <c r="F22"/>
  <c r="H21"/>
  <c r="F21"/>
  <c r="N20"/>
  <c r="H20"/>
  <c r="N19"/>
  <c r="H19"/>
  <c r="N18"/>
  <c r="H18"/>
  <c r="F18"/>
  <c r="H17"/>
  <c r="F17"/>
  <c r="H16"/>
  <c r="H15"/>
  <c r="H14"/>
  <c r="F14"/>
  <c r="H13"/>
  <c r="F13"/>
  <c r="H12"/>
  <c r="H11"/>
  <c r="H10"/>
  <c r="P13" i="14"/>
  <c r="D10" i="52"/>
  <c r="D11"/>
  <c r="D14"/>
  <c r="D15"/>
  <c r="D18"/>
  <c r="D19"/>
  <c r="D22"/>
  <c r="D23"/>
  <c r="D26"/>
  <c r="D27"/>
  <c r="D30"/>
  <c r="D31"/>
  <c r="D34"/>
  <c r="D35"/>
  <c r="D12"/>
  <c r="D13"/>
  <c r="D16"/>
  <c r="D17"/>
  <c r="D20"/>
  <c r="D21"/>
  <c r="D24"/>
  <c r="D25"/>
  <c r="D28"/>
  <c r="D29"/>
  <c r="D32"/>
  <c r="D33"/>
  <c r="D38" i="54"/>
  <c r="D32"/>
  <c r="D31"/>
  <c r="D30"/>
  <c r="D26"/>
  <c r="D25"/>
  <c r="D24"/>
  <c r="D23"/>
  <c r="D22"/>
  <c r="D21"/>
  <c r="D20"/>
  <c r="D19"/>
  <c r="D18"/>
  <c r="D17"/>
  <c r="D13"/>
  <c r="D12"/>
  <c r="D11"/>
  <c r="Q23" i="53"/>
  <c r="Q24"/>
  <c r="E34"/>
  <c r="P38" i="25"/>
  <c r="P34" i="14"/>
  <c r="D37" i="52"/>
  <c r="D14" i="54"/>
  <c r="D27"/>
  <c r="D33"/>
  <c r="N38" i="25"/>
  <c r="M34" i="14"/>
  <c r="O34"/>
  <c r="O12"/>
  <c r="O13"/>
  <c r="O14"/>
  <c r="O15"/>
  <c r="O16"/>
  <c r="O17"/>
  <c r="O18"/>
  <c r="O19"/>
  <c r="O20"/>
  <c r="O21"/>
  <c r="O22"/>
  <c r="O23"/>
  <c r="O24"/>
  <c r="O25"/>
  <c r="O26"/>
  <c r="O11"/>
  <c r="D35" i="54"/>
  <c r="M33" i="25"/>
  <c r="M27"/>
  <c r="M14"/>
  <c r="M29" i="8"/>
  <c r="K29"/>
  <c r="I29"/>
  <c r="G29"/>
  <c r="E29"/>
  <c r="C29"/>
  <c r="O15"/>
  <c r="N15"/>
  <c r="I29" i="2"/>
  <c r="G29"/>
  <c r="E29"/>
  <c r="D29"/>
  <c r="K15"/>
  <c r="J15"/>
  <c r="F15"/>
  <c r="D29" i="46"/>
  <c r="E29"/>
  <c r="F29"/>
  <c r="G29"/>
  <c r="I29"/>
  <c r="C29"/>
  <c r="H29"/>
  <c r="H15"/>
  <c r="I15"/>
  <c r="J15"/>
  <c r="K15"/>
  <c r="Q15" i="27"/>
  <c r="R15"/>
  <c r="S15"/>
  <c r="T15"/>
  <c r="H15"/>
  <c r="I15"/>
  <c r="J15"/>
  <c r="K15"/>
  <c r="M35" i="25"/>
  <c r="N32"/>
  <c r="D15" i="8"/>
  <c r="L15"/>
  <c r="J29"/>
  <c r="H15"/>
  <c r="F15"/>
  <c r="J15"/>
  <c r="F29"/>
  <c r="N29"/>
  <c r="D29"/>
  <c r="L29"/>
  <c r="J29" i="46"/>
  <c r="H15" i="2"/>
  <c r="H29"/>
  <c r="J29"/>
  <c r="F29"/>
  <c r="K29" i="46"/>
  <c r="N18" i="25"/>
  <c r="N26"/>
  <c r="N21"/>
  <c r="N22"/>
  <c r="N11"/>
  <c r="N23"/>
  <c r="N20"/>
  <c r="N24"/>
  <c r="N12"/>
  <c r="N13"/>
  <c r="N31"/>
  <c r="N25"/>
  <c r="N30"/>
  <c r="N33"/>
  <c r="N17"/>
  <c r="N19"/>
  <c r="P15" i="8"/>
  <c r="H29"/>
  <c r="P29" s="1"/>
  <c r="K33" i="25"/>
  <c r="K27"/>
  <c r="K35"/>
  <c r="K14"/>
  <c r="N14"/>
  <c r="N27"/>
  <c r="E28" i="8"/>
  <c r="D28"/>
  <c r="D28" i="46"/>
  <c r="E28"/>
  <c r="F28"/>
  <c r="G28"/>
  <c r="C28"/>
  <c r="N35" i="25"/>
  <c r="L38"/>
  <c r="J38"/>
  <c r="L31"/>
  <c r="L32"/>
  <c r="L30"/>
  <c r="L18"/>
  <c r="L19"/>
  <c r="L20"/>
  <c r="L21"/>
  <c r="L22"/>
  <c r="L23"/>
  <c r="L24"/>
  <c r="L25"/>
  <c r="L26"/>
  <c r="L17"/>
  <c r="L33"/>
  <c r="L12"/>
  <c r="L13"/>
  <c r="L11"/>
  <c r="M12" i="14"/>
  <c r="M13"/>
  <c r="M14"/>
  <c r="M15"/>
  <c r="M16"/>
  <c r="M17"/>
  <c r="M18"/>
  <c r="M19"/>
  <c r="M20"/>
  <c r="M21"/>
  <c r="M22"/>
  <c r="M23"/>
  <c r="M24"/>
  <c r="M25"/>
  <c r="M26"/>
  <c r="M11"/>
  <c r="M28" i="8"/>
  <c r="C28"/>
  <c r="L14" i="25"/>
  <c r="L27"/>
  <c r="L35"/>
  <c r="K28" i="8"/>
  <c r="I28"/>
  <c r="G28"/>
  <c r="O14"/>
  <c r="N14"/>
  <c r="L28" i="2"/>
  <c r="I28"/>
  <c r="G28"/>
  <c r="E28"/>
  <c r="D28"/>
  <c r="K14"/>
  <c r="J14"/>
  <c r="F14"/>
  <c r="H28" i="46"/>
  <c r="I28"/>
  <c r="J28"/>
  <c r="K28"/>
  <c r="H14"/>
  <c r="I14"/>
  <c r="J14"/>
  <c r="K14"/>
  <c r="Q14" i="27"/>
  <c r="R14"/>
  <c r="S14"/>
  <c r="T14"/>
  <c r="H14"/>
  <c r="I14"/>
  <c r="J14"/>
  <c r="K14"/>
  <c r="I14" i="25"/>
  <c r="I27"/>
  <c r="I33"/>
  <c r="I35"/>
  <c r="J17"/>
  <c r="J18"/>
  <c r="J19"/>
  <c r="J20"/>
  <c r="J21"/>
  <c r="J22"/>
  <c r="J23"/>
  <c r="J24"/>
  <c r="J25"/>
  <c r="J26"/>
  <c r="J27"/>
  <c r="J11"/>
  <c r="J12"/>
  <c r="J13"/>
  <c r="J14"/>
  <c r="J30"/>
  <c r="J31"/>
  <c r="J32"/>
  <c r="J33"/>
  <c r="J35"/>
  <c r="H33"/>
  <c r="H27"/>
  <c r="H35"/>
  <c r="F35"/>
  <c r="D27" i="46"/>
  <c r="E27"/>
  <c r="F27"/>
  <c r="G27"/>
  <c r="C27"/>
  <c r="M27" i="8"/>
  <c r="K27"/>
  <c r="I27"/>
  <c r="G27"/>
  <c r="E27"/>
  <c r="C27"/>
  <c r="D27"/>
  <c r="F27"/>
  <c r="H27"/>
  <c r="J27"/>
  <c r="L27"/>
  <c r="N27"/>
  <c r="P27"/>
  <c r="O13"/>
  <c r="D13"/>
  <c r="F13"/>
  <c r="H13"/>
  <c r="J13"/>
  <c r="L13"/>
  <c r="N13"/>
  <c r="P13"/>
  <c r="L27" i="2"/>
  <c r="G27"/>
  <c r="H27"/>
  <c r="I27"/>
  <c r="D27"/>
  <c r="E27"/>
  <c r="F27"/>
  <c r="J27"/>
  <c r="C27"/>
  <c r="K13"/>
  <c r="J13"/>
  <c r="F13"/>
  <c r="H27" i="46"/>
  <c r="I27"/>
  <c r="J27"/>
  <c r="K27"/>
  <c r="H13"/>
  <c r="I13"/>
  <c r="J13"/>
  <c r="K13"/>
  <c r="Q13" i="27"/>
  <c r="R13"/>
  <c r="S13"/>
  <c r="T13"/>
  <c r="H13"/>
  <c r="I13"/>
  <c r="J13"/>
  <c r="K13"/>
  <c r="H38" i="25"/>
  <c r="K12" i="14"/>
  <c r="K13"/>
  <c r="K14"/>
  <c r="K15"/>
  <c r="K16"/>
  <c r="K17"/>
  <c r="K18"/>
  <c r="K19"/>
  <c r="K20"/>
  <c r="K21"/>
  <c r="K22"/>
  <c r="K23"/>
  <c r="K24"/>
  <c r="K25"/>
  <c r="K26"/>
  <c r="K11"/>
  <c r="I37" i="11"/>
  <c r="J35"/>
  <c r="J11"/>
  <c r="J12"/>
  <c r="J13"/>
  <c r="J14"/>
  <c r="J15"/>
  <c r="J16"/>
  <c r="J17"/>
  <c r="J18"/>
  <c r="J19"/>
  <c r="J20"/>
  <c r="J21"/>
  <c r="J22"/>
  <c r="J23"/>
  <c r="J24"/>
  <c r="J25"/>
  <c r="J26"/>
  <c r="J27"/>
  <c r="J28"/>
  <c r="J29"/>
  <c r="J30"/>
  <c r="J31"/>
  <c r="J32"/>
  <c r="J33"/>
  <c r="J34"/>
  <c r="J36"/>
  <c r="J10"/>
  <c r="H10"/>
  <c r="O11"/>
  <c r="O12"/>
  <c r="O13"/>
  <c r="O14"/>
  <c r="O15"/>
  <c r="O16"/>
  <c r="O17"/>
  <c r="O18"/>
  <c r="O19"/>
  <c r="O20"/>
  <c r="O21"/>
  <c r="O22"/>
  <c r="O23"/>
  <c r="O24"/>
  <c r="O25"/>
  <c r="O26"/>
  <c r="O27"/>
  <c r="O28"/>
  <c r="O29"/>
  <c r="O30"/>
  <c r="O31"/>
  <c r="O32"/>
  <c r="O33"/>
  <c r="O34"/>
  <c r="O35"/>
  <c r="O36"/>
  <c r="O10"/>
  <c r="E54" i="45"/>
  <c r="E33" i="10" s="1"/>
  <c r="E55" i="45"/>
  <c r="E34" i="10" s="1"/>
  <c r="E56" i="45"/>
  <c r="E35" i="10" s="1"/>
  <c r="E52" i="45"/>
  <c r="E31" i="10" s="1"/>
  <c r="O22" i="27"/>
  <c r="H31" i="25"/>
  <c r="H32"/>
  <c r="H30"/>
  <c r="H18"/>
  <c r="H19"/>
  <c r="H20"/>
  <c r="H21"/>
  <c r="H22"/>
  <c r="H23"/>
  <c r="H24"/>
  <c r="H25"/>
  <c r="H26"/>
  <c r="H17"/>
  <c r="H12"/>
  <c r="H13"/>
  <c r="H11"/>
  <c r="D13" i="47"/>
  <c r="O11" i="51" s="1"/>
  <c r="L26" i="2"/>
  <c r="D26"/>
  <c r="C26"/>
  <c r="C26" i="8"/>
  <c r="I26" i="2"/>
  <c r="G26"/>
  <c r="E26"/>
  <c r="F26"/>
  <c r="G26" i="46"/>
  <c r="H26"/>
  <c r="D26"/>
  <c r="E26"/>
  <c r="F26"/>
  <c r="C26"/>
  <c r="Q12" i="27"/>
  <c r="R12"/>
  <c r="S12"/>
  <c r="T12"/>
  <c r="H12"/>
  <c r="I12"/>
  <c r="J12"/>
  <c r="K12"/>
  <c r="J26" i="2"/>
  <c r="E31" i="45"/>
  <c r="E32"/>
  <c r="G32" s="1"/>
  <c r="H32" s="1"/>
  <c r="E33"/>
  <c r="E34"/>
  <c r="G34" s="1"/>
  <c r="H34" s="1"/>
  <c r="E35"/>
  <c r="E36"/>
  <c r="E15" i="10" s="1"/>
  <c r="E37" i="45"/>
  <c r="G37" s="1"/>
  <c r="H37" s="1"/>
  <c r="E38"/>
  <c r="E17" i="10" s="1"/>
  <c r="E39" i="45"/>
  <c r="E18" i="10" s="1"/>
  <c r="E40" i="45"/>
  <c r="E19" i="10" s="1"/>
  <c r="E41" i="45"/>
  <c r="E20" i="10" s="1"/>
  <c r="E42" i="45"/>
  <c r="E21" i="10" s="1"/>
  <c r="E43" i="45"/>
  <c r="E22" i="10" s="1"/>
  <c r="E44" i="45"/>
  <c r="E45"/>
  <c r="E24" i="10" s="1"/>
  <c r="E46" i="45"/>
  <c r="E47"/>
  <c r="E26" i="10" s="1"/>
  <c r="E48" i="45"/>
  <c r="G48" s="1"/>
  <c r="H48" s="1"/>
  <c r="E49"/>
  <c r="E28" i="10" s="1"/>
  <c r="E50" i="45"/>
  <c r="G50" s="1"/>
  <c r="H50" s="1"/>
  <c r="E51"/>
  <c r="E30" i="10" s="1"/>
  <c r="E53" i="45"/>
  <c r="G53" s="1"/>
  <c r="H53" s="1"/>
  <c r="E30"/>
  <c r="E17"/>
  <c r="G17" s="1"/>
  <c r="H17" s="1"/>
  <c r="E18"/>
  <c r="E19"/>
  <c r="E20"/>
  <c r="G20" s="1"/>
  <c r="H20" s="1"/>
  <c r="E21"/>
  <c r="G21" s="1"/>
  <c r="H21" s="1"/>
  <c r="E22"/>
  <c r="G22" s="1"/>
  <c r="H22" s="1"/>
  <c r="E23"/>
  <c r="E24"/>
  <c r="E25"/>
  <c r="G25" s="1"/>
  <c r="H25" s="1"/>
  <c r="E26"/>
  <c r="G26" s="1"/>
  <c r="H26" s="1"/>
  <c r="E16"/>
  <c r="E11"/>
  <c r="G11" s="1"/>
  <c r="H11" s="1"/>
  <c r="E12"/>
  <c r="E10"/>
  <c r="G33" i="25"/>
  <c r="G27"/>
  <c r="G14"/>
  <c r="G35"/>
  <c r="I12" i="14"/>
  <c r="I13"/>
  <c r="I14"/>
  <c r="I15"/>
  <c r="I16"/>
  <c r="I17"/>
  <c r="I18"/>
  <c r="I19"/>
  <c r="I20"/>
  <c r="I21"/>
  <c r="I22"/>
  <c r="I23"/>
  <c r="I24"/>
  <c r="I25"/>
  <c r="I26"/>
  <c r="I11"/>
  <c r="M26" i="8"/>
  <c r="K26"/>
  <c r="I26"/>
  <c r="G26"/>
  <c r="E26"/>
  <c r="O12"/>
  <c r="N12"/>
  <c r="H12"/>
  <c r="K12" i="2"/>
  <c r="J12"/>
  <c r="F12"/>
  <c r="H12" i="46"/>
  <c r="I26"/>
  <c r="J26"/>
  <c r="K26"/>
  <c r="I12"/>
  <c r="J12"/>
  <c r="K12"/>
  <c r="C14" i="25"/>
  <c r="G26" i="14"/>
  <c r="G25"/>
  <c r="G24"/>
  <c r="G23"/>
  <c r="G22"/>
  <c r="G21"/>
  <c r="G20"/>
  <c r="G19"/>
  <c r="G18"/>
  <c r="G17"/>
  <c r="G16"/>
  <c r="G15"/>
  <c r="G14"/>
  <c r="G13"/>
  <c r="G12"/>
  <c r="G34"/>
  <c r="G11"/>
  <c r="D12" i="8"/>
  <c r="L12"/>
  <c r="D26"/>
  <c r="F12"/>
  <c r="J12"/>
  <c r="H12" i="2"/>
  <c r="H26"/>
  <c r="H14" i="25"/>
  <c r="J26" i="8"/>
  <c r="L26"/>
  <c r="E33" i="25"/>
  <c r="E27"/>
  <c r="E14"/>
  <c r="O25"/>
  <c r="H26" i="8"/>
  <c r="F26"/>
  <c r="P26"/>
  <c r="N26"/>
  <c r="P12"/>
  <c r="P22" i="14"/>
  <c r="E22"/>
  <c r="E37" i="11"/>
  <c r="F12"/>
  <c r="E35" i="47"/>
  <c r="F34" s="1"/>
  <c r="F35" i="11"/>
  <c r="F31"/>
  <c r="F27"/>
  <c r="F23"/>
  <c r="F19"/>
  <c r="F15"/>
  <c r="F11"/>
  <c r="F10"/>
  <c r="F33"/>
  <c r="F29"/>
  <c r="F25"/>
  <c r="F21"/>
  <c r="F17"/>
  <c r="F13"/>
  <c r="F36"/>
  <c r="F34"/>
  <c r="F32"/>
  <c r="F30"/>
  <c r="F28"/>
  <c r="F26"/>
  <c r="F24"/>
  <c r="F22"/>
  <c r="F20"/>
  <c r="F18"/>
  <c r="F16"/>
  <c r="F14"/>
  <c r="Q11" i="27"/>
  <c r="R11"/>
  <c r="S11"/>
  <c r="T11"/>
  <c r="H11"/>
  <c r="I11"/>
  <c r="J11"/>
  <c r="K11"/>
  <c r="E29" i="18"/>
  <c r="F27" s="1"/>
  <c r="C29"/>
  <c r="D28" s="1"/>
  <c r="F18"/>
  <c r="J66" i="17"/>
  <c r="I66"/>
  <c r="K65" s="1"/>
  <c r="J39"/>
  <c r="I39"/>
  <c r="K38" s="1"/>
  <c r="J9"/>
  <c r="I7"/>
  <c r="I9" s="1"/>
  <c r="K35"/>
  <c r="K64"/>
  <c r="K66" s="1"/>
  <c r="K37"/>
  <c r="K34"/>
  <c r="O38" i="25"/>
  <c r="E35"/>
  <c r="F38"/>
  <c r="C33"/>
  <c r="O32"/>
  <c r="O31"/>
  <c r="O30"/>
  <c r="C27"/>
  <c r="O26"/>
  <c r="O24"/>
  <c r="O23"/>
  <c r="O22"/>
  <c r="O21"/>
  <c r="O20"/>
  <c r="O19"/>
  <c r="O18"/>
  <c r="O17"/>
  <c r="C35"/>
  <c r="O13"/>
  <c r="O12"/>
  <c r="O11"/>
  <c r="D25"/>
  <c r="D38"/>
  <c r="F31"/>
  <c r="F30"/>
  <c r="F19"/>
  <c r="F21"/>
  <c r="F23"/>
  <c r="F25"/>
  <c r="F17"/>
  <c r="F13"/>
  <c r="F32"/>
  <c r="F18"/>
  <c r="F20"/>
  <c r="F22"/>
  <c r="F24"/>
  <c r="F26"/>
  <c r="F12"/>
  <c r="F11"/>
  <c r="D31"/>
  <c r="D26"/>
  <c r="D23"/>
  <c r="D21"/>
  <c r="D19"/>
  <c r="D17"/>
  <c r="D12"/>
  <c r="D32"/>
  <c r="D30"/>
  <c r="D24"/>
  <c r="D22"/>
  <c r="D20"/>
  <c r="D18"/>
  <c r="D13"/>
  <c r="D11"/>
  <c r="F14"/>
  <c r="F33"/>
  <c r="F27"/>
  <c r="D14"/>
  <c r="D33"/>
  <c r="D27"/>
  <c r="D35"/>
  <c r="P26" i="14"/>
  <c r="E26"/>
  <c r="P25"/>
  <c r="E25"/>
  <c r="P24"/>
  <c r="E24"/>
  <c r="P23"/>
  <c r="E23"/>
  <c r="P21"/>
  <c r="E21"/>
  <c r="P20"/>
  <c r="E20"/>
  <c r="P19"/>
  <c r="E19"/>
  <c r="P18"/>
  <c r="E18"/>
  <c r="P17"/>
  <c r="E17"/>
  <c r="P16"/>
  <c r="E16"/>
  <c r="P15"/>
  <c r="E15"/>
  <c r="P14"/>
  <c r="E14"/>
  <c r="E13"/>
  <c r="P12"/>
  <c r="E12"/>
  <c r="P11"/>
  <c r="E11"/>
  <c r="M37" i="11"/>
  <c r="K37"/>
  <c r="J37"/>
  <c r="G37"/>
  <c r="F37"/>
  <c r="C37"/>
  <c r="O10" i="8"/>
  <c r="N10"/>
  <c r="H10"/>
  <c r="G44" i="5"/>
  <c r="I31" i="4"/>
  <c r="I32"/>
  <c r="I33"/>
  <c r="H9"/>
  <c r="H8"/>
  <c r="F9"/>
  <c r="F8"/>
  <c r="F7" s="1"/>
  <c r="D9"/>
  <c r="D7" s="1"/>
  <c r="D8"/>
  <c r="H12" i="11"/>
  <c r="H14"/>
  <c r="H16"/>
  <c r="H18"/>
  <c r="H20"/>
  <c r="H24"/>
  <c r="H28"/>
  <c r="H32"/>
  <c r="H36"/>
  <c r="H11"/>
  <c r="H13"/>
  <c r="H15"/>
  <c r="H17"/>
  <c r="H19"/>
  <c r="H21"/>
  <c r="H23"/>
  <c r="H25"/>
  <c r="H27"/>
  <c r="H29"/>
  <c r="H31"/>
  <c r="H33"/>
  <c r="H35"/>
  <c r="H22"/>
  <c r="H26"/>
  <c r="H30"/>
  <c r="H34"/>
  <c r="D10" i="8"/>
  <c r="L10"/>
  <c r="D12" i="11"/>
  <c r="D14"/>
  <c r="D16"/>
  <c r="D18"/>
  <c r="D20"/>
  <c r="D22"/>
  <c r="D24"/>
  <c r="D26"/>
  <c r="D28"/>
  <c r="D30"/>
  <c r="D32"/>
  <c r="D34"/>
  <c r="D36"/>
  <c r="D11"/>
  <c r="D13"/>
  <c r="D15"/>
  <c r="D17"/>
  <c r="D19"/>
  <c r="D21"/>
  <c r="D23"/>
  <c r="D25"/>
  <c r="D27"/>
  <c r="D29"/>
  <c r="D31"/>
  <c r="D33"/>
  <c r="D35"/>
  <c r="D10"/>
  <c r="F10" i="8"/>
  <c r="P10"/>
  <c r="J10"/>
  <c r="O12" i="51"/>
  <c r="O13"/>
  <c r="O14"/>
  <c r="O16"/>
  <c r="F11" i="2"/>
  <c r="H37" i="11"/>
  <c r="D37"/>
  <c r="L25" i="2"/>
  <c r="K10"/>
  <c r="J10"/>
  <c r="H10"/>
  <c r="F10"/>
  <c r="C25" i="46"/>
  <c r="K10"/>
  <c r="J10"/>
  <c r="I10"/>
  <c r="H10"/>
  <c r="P22" i="27"/>
  <c r="T22" s="1"/>
  <c r="N22"/>
  <c r="M22"/>
  <c r="R22" s="1"/>
  <c r="I22"/>
  <c r="H22"/>
  <c r="J22"/>
  <c r="T10"/>
  <c r="S10"/>
  <c r="R10"/>
  <c r="Q10"/>
  <c r="K10"/>
  <c r="J10"/>
  <c r="I10"/>
  <c r="H10"/>
  <c r="O11" i="8"/>
  <c r="D11"/>
  <c r="L11"/>
  <c r="F11"/>
  <c r="J11"/>
  <c r="N11"/>
  <c r="H11"/>
  <c r="P11"/>
  <c r="K11" i="2"/>
  <c r="J11"/>
  <c r="K11" i="46"/>
  <c r="J11"/>
  <c r="H11"/>
  <c r="H11" i="2"/>
  <c r="M25" i="8"/>
  <c r="K25"/>
  <c r="I25"/>
  <c r="G25"/>
  <c r="E25"/>
  <c r="C25"/>
  <c r="K8" i="4"/>
  <c r="M8" s="1"/>
  <c r="K9"/>
  <c r="M9" s="1"/>
  <c r="K7"/>
  <c r="I9"/>
  <c r="I8"/>
  <c r="I7"/>
  <c r="I25" i="2"/>
  <c r="G25"/>
  <c r="E25"/>
  <c r="D25"/>
  <c r="C25"/>
  <c r="C10" i="49"/>
  <c r="C11"/>
  <c r="C12"/>
  <c r="C13"/>
  <c r="C14"/>
  <c r="C15"/>
  <c r="C16"/>
  <c r="C17"/>
  <c r="C18"/>
  <c r="C19"/>
  <c r="C20"/>
  <c r="C21"/>
  <c r="C22"/>
  <c r="C23"/>
  <c r="C24"/>
  <c r="C25"/>
  <c r="C26"/>
  <c r="C27"/>
  <c r="C28"/>
  <c r="C29"/>
  <c r="C30"/>
  <c r="C31"/>
  <c r="C32"/>
  <c r="C33"/>
  <c r="C34"/>
  <c r="C35"/>
  <c r="C9"/>
  <c r="C10" i="10"/>
  <c r="C11"/>
  <c r="C12"/>
  <c r="C13"/>
  <c r="C14"/>
  <c r="C15"/>
  <c r="C16"/>
  <c r="C17"/>
  <c r="C18"/>
  <c r="C19"/>
  <c r="C20"/>
  <c r="C21"/>
  <c r="C22"/>
  <c r="C23"/>
  <c r="C24"/>
  <c r="C25"/>
  <c r="C26"/>
  <c r="C27"/>
  <c r="C28"/>
  <c r="C29"/>
  <c r="C30"/>
  <c r="C31"/>
  <c r="C32"/>
  <c r="C33"/>
  <c r="C34"/>
  <c r="C35"/>
  <c r="C9"/>
  <c r="E10"/>
  <c r="E12"/>
  <c r="E14"/>
  <c r="E16"/>
  <c r="E23"/>
  <c r="E25"/>
  <c r="E27"/>
  <c r="E29"/>
  <c r="E9"/>
  <c r="E7" i="7"/>
  <c r="G7" s="1"/>
  <c r="C8"/>
  <c r="E8"/>
  <c r="C9"/>
  <c r="E9"/>
  <c r="C10"/>
  <c r="E10"/>
  <c r="C11"/>
  <c r="E11"/>
  <c r="C12"/>
  <c r="G25" i="46"/>
  <c r="I11"/>
  <c r="E31" i="50"/>
  <c r="E10" i="49" s="1"/>
  <c r="E32" i="50"/>
  <c r="E11" i="49" s="1"/>
  <c r="E33" i="50"/>
  <c r="E12" i="49" s="1"/>
  <c r="E34" i="50"/>
  <c r="E13" i="49" s="1"/>
  <c r="E35" i="50"/>
  <c r="E14" i="49" s="1"/>
  <c r="E36" i="50"/>
  <c r="E15" i="49" s="1"/>
  <c r="E37" i="50"/>
  <c r="E16" i="49" s="1"/>
  <c r="E38" i="50"/>
  <c r="E17" i="49" s="1"/>
  <c r="E39" i="50"/>
  <c r="E18" i="49" s="1"/>
  <c r="E40" i="50"/>
  <c r="E19" i="49" s="1"/>
  <c r="E41" i="50"/>
  <c r="E20" i="49" s="1"/>
  <c r="E42" i="50"/>
  <c r="E21" i="49" s="1"/>
  <c r="E43" i="50"/>
  <c r="E22" i="49" s="1"/>
  <c r="E44" i="50"/>
  <c r="E23" i="49" s="1"/>
  <c r="E45" i="50"/>
  <c r="E24" i="49" s="1"/>
  <c r="E46" i="50"/>
  <c r="E25" i="49" s="1"/>
  <c r="E47" i="50"/>
  <c r="E26" i="49" s="1"/>
  <c r="E48" i="50"/>
  <c r="E27" i="49" s="1"/>
  <c r="E49" i="50"/>
  <c r="E28" i="49" s="1"/>
  <c r="E50" i="50"/>
  <c r="E29" i="49" s="1"/>
  <c r="E51" i="50"/>
  <c r="E30" i="49" s="1"/>
  <c r="E52" i="50"/>
  <c r="E31" i="49" s="1"/>
  <c r="E53" i="50"/>
  <c r="E32" i="49" s="1"/>
  <c r="E54" i="50"/>
  <c r="E33" i="49" s="1"/>
  <c r="E55" i="50"/>
  <c r="E34" i="49" s="1"/>
  <c r="E56" i="50"/>
  <c r="E35" i="49" s="1"/>
  <c r="E30" i="50"/>
  <c r="G30" s="1"/>
  <c r="H30" s="1"/>
  <c r="G17"/>
  <c r="H17" s="1"/>
  <c r="E18"/>
  <c r="G18" s="1"/>
  <c r="H18" s="1"/>
  <c r="E19"/>
  <c r="G19" s="1"/>
  <c r="H19" s="1"/>
  <c r="E20"/>
  <c r="G20" s="1"/>
  <c r="H20" s="1"/>
  <c r="E21"/>
  <c r="G21" s="1"/>
  <c r="H21" s="1"/>
  <c r="E22"/>
  <c r="G22" s="1"/>
  <c r="H22" s="1"/>
  <c r="E23"/>
  <c r="G23" s="1"/>
  <c r="H23" s="1"/>
  <c r="E24"/>
  <c r="E25"/>
  <c r="G25" s="1"/>
  <c r="H25" s="1"/>
  <c r="E26"/>
  <c r="G26" s="1"/>
  <c r="H26" s="1"/>
  <c r="E16"/>
  <c r="G16" s="1"/>
  <c r="H16" s="1"/>
  <c r="E12"/>
  <c r="G12" s="1"/>
  <c r="H12" s="1"/>
  <c r="E11"/>
  <c r="G11" s="1"/>
  <c r="H11" s="1"/>
  <c r="E10"/>
  <c r="G10" s="1"/>
  <c r="H10" s="1"/>
  <c r="D25" i="46"/>
  <c r="E25"/>
  <c r="F25"/>
  <c r="L25" i="8"/>
  <c r="D25"/>
  <c r="J25" i="46"/>
  <c r="H25"/>
  <c r="K25"/>
  <c r="I25"/>
  <c r="J25" i="2"/>
  <c r="F25"/>
  <c r="C14" i="48"/>
  <c r="G19"/>
  <c r="G24"/>
  <c r="C26"/>
  <c r="G37"/>
  <c r="K37"/>
  <c r="C41"/>
  <c r="G44"/>
  <c r="H25" i="8"/>
  <c r="F25"/>
  <c r="N25"/>
  <c r="J25"/>
  <c r="H25" i="2"/>
  <c r="P25" i="8"/>
  <c r="G59" i="50"/>
  <c r="H59" s="1"/>
  <c r="C57"/>
  <c r="G50"/>
  <c r="H50" s="1"/>
  <c r="G40"/>
  <c r="H40" s="1"/>
  <c r="G32"/>
  <c r="H32" s="1"/>
  <c r="C27"/>
  <c r="C13"/>
  <c r="E35" i="7"/>
  <c r="E33"/>
  <c r="E34"/>
  <c r="E32"/>
  <c r="E37"/>
  <c r="E36"/>
  <c r="C37"/>
  <c r="G37" s="1"/>
  <c r="C36"/>
  <c r="C35"/>
  <c r="C33"/>
  <c r="C34"/>
  <c r="C32"/>
  <c r="H33" i="4"/>
  <c r="H32"/>
  <c r="F33"/>
  <c r="F32"/>
  <c r="F31" s="1"/>
  <c r="D33"/>
  <c r="D32"/>
  <c r="D31" s="1"/>
  <c r="K32"/>
  <c r="M32" s="1"/>
  <c r="K33"/>
  <c r="O33" s="1"/>
  <c r="K31"/>
  <c r="P31" s="1"/>
  <c r="G24" i="50"/>
  <c r="H24" s="1"/>
  <c r="G47"/>
  <c r="H47" s="1"/>
  <c r="H31" i="4"/>
  <c r="C48" i="47"/>
  <c r="D47" s="1"/>
  <c r="F40"/>
  <c r="E40"/>
  <c r="F39"/>
  <c r="E39"/>
  <c r="F38"/>
  <c r="E38"/>
  <c r="C35"/>
  <c r="D34" s="1"/>
  <c r="F27"/>
  <c r="E27"/>
  <c r="F26"/>
  <c r="E26"/>
  <c r="F25"/>
  <c r="E25"/>
  <c r="F22"/>
  <c r="C13"/>
  <c r="E13" s="1"/>
  <c r="F12"/>
  <c r="E12"/>
  <c r="F11"/>
  <c r="E11"/>
  <c r="F9"/>
  <c r="E9"/>
  <c r="E35" i="1"/>
  <c r="F30" s="1"/>
  <c r="E18"/>
  <c r="F25"/>
  <c r="G33" i="45"/>
  <c r="H33" s="1"/>
  <c r="G36"/>
  <c r="H36" s="1"/>
  <c r="G38"/>
  <c r="H38" s="1"/>
  <c r="G40"/>
  <c r="H40" s="1"/>
  <c r="G42"/>
  <c r="H42" s="1"/>
  <c r="G43"/>
  <c r="H43" s="1"/>
  <c r="G44"/>
  <c r="H44" s="1"/>
  <c r="G45"/>
  <c r="H45" s="1"/>
  <c r="G46"/>
  <c r="H46" s="1"/>
  <c r="G49"/>
  <c r="H49" s="1"/>
  <c r="G52"/>
  <c r="H52" s="1"/>
  <c r="G54"/>
  <c r="H54" s="1"/>
  <c r="G19"/>
  <c r="H19" s="1"/>
  <c r="G23"/>
  <c r="H23" s="1"/>
  <c r="G12"/>
  <c r="H12" s="1"/>
  <c r="C57"/>
  <c r="G47"/>
  <c r="H47" s="1"/>
  <c r="G35"/>
  <c r="H35" s="1"/>
  <c r="G31"/>
  <c r="H31" s="1"/>
  <c r="C27"/>
  <c r="G24"/>
  <c r="H24" s="1"/>
  <c r="G18"/>
  <c r="H18" s="1"/>
  <c r="C13"/>
  <c r="F11" i="1"/>
  <c r="G10" i="45"/>
  <c r="H10" s="1"/>
  <c r="G30"/>
  <c r="H30" s="1"/>
  <c r="G16"/>
  <c r="H16" s="1"/>
  <c r="G59"/>
  <c r="H59" s="1"/>
  <c r="I34" i="14"/>
  <c r="K34"/>
  <c r="Q26"/>
  <c r="Q21"/>
  <c r="Q17"/>
  <c r="Q13"/>
  <c r="Q34"/>
  <c r="Q24"/>
  <c r="Q19"/>
  <c r="Q15"/>
  <c r="Q11"/>
  <c r="Q12"/>
  <c r="Q20"/>
  <c r="Q14"/>
  <c r="Q23"/>
  <c r="Q16"/>
  <c r="Q25"/>
  <c r="Q18"/>
  <c r="E34"/>
  <c r="C41" i="5"/>
  <c r="K37"/>
  <c r="G24"/>
  <c r="C14"/>
  <c r="E48" i="1"/>
  <c r="F47" s="1"/>
  <c r="C48"/>
  <c r="D46" s="1"/>
  <c r="F40"/>
  <c r="E40"/>
  <c r="F39"/>
  <c r="E39"/>
  <c r="F38"/>
  <c r="E38"/>
  <c r="D34"/>
  <c r="F27"/>
  <c r="E27"/>
  <c r="F26"/>
  <c r="E26"/>
  <c r="E25"/>
  <c r="F22"/>
  <c r="E22"/>
  <c r="E20"/>
  <c r="E19"/>
  <c r="E15"/>
  <c r="F12"/>
  <c r="E12"/>
  <c r="E11"/>
  <c r="F9"/>
  <c r="E9"/>
  <c r="D32"/>
  <c r="O32" i="4"/>
  <c r="F21" i="18"/>
  <c r="H7" i="4"/>
  <c r="D31" i="1"/>
  <c r="E13"/>
  <c r="D45" i="47"/>
  <c r="D32"/>
  <c r="H13" i="2"/>
  <c r="F28"/>
  <c r="H28"/>
  <c r="K31" i="17"/>
  <c r="Q22" i="14"/>
  <c r="O37" i="11"/>
  <c r="P11"/>
  <c r="P35"/>
  <c r="N12"/>
  <c r="N14"/>
  <c r="N16"/>
  <c r="N18"/>
  <c r="N20"/>
  <c r="N22"/>
  <c r="N24"/>
  <c r="N26"/>
  <c r="N28"/>
  <c r="N30"/>
  <c r="N32"/>
  <c r="N34"/>
  <c r="N36"/>
  <c r="N11"/>
  <c r="N13"/>
  <c r="N15"/>
  <c r="N17"/>
  <c r="N19"/>
  <c r="N21"/>
  <c r="N23"/>
  <c r="N25"/>
  <c r="N27"/>
  <c r="N29"/>
  <c r="N31"/>
  <c r="N33"/>
  <c r="N35"/>
  <c r="N10"/>
  <c r="N31" i="4"/>
  <c r="G56" i="45"/>
  <c r="H56" s="1"/>
  <c r="D44" i="47"/>
  <c r="D30"/>
  <c r="N32" i="4"/>
  <c r="O31"/>
  <c r="E9" i="49"/>
  <c r="G12" i="7"/>
  <c r="O33" i="25"/>
  <c r="O27"/>
  <c r="O14"/>
  <c r="F22" i="18"/>
  <c r="F23"/>
  <c r="F24"/>
  <c r="F25"/>
  <c r="F26"/>
  <c r="D11"/>
  <c r="P23" i="11"/>
  <c r="P22"/>
  <c r="L11"/>
  <c r="L13"/>
  <c r="L15"/>
  <c r="L17"/>
  <c r="L19"/>
  <c r="L21"/>
  <c r="L23"/>
  <c r="L25"/>
  <c r="L27"/>
  <c r="L29"/>
  <c r="L31"/>
  <c r="L33"/>
  <c r="L35"/>
  <c r="L10"/>
  <c r="L12"/>
  <c r="L14"/>
  <c r="L16"/>
  <c r="L18"/>
  <c r="L20"/>
  <c r="L22"/>
  <c r="L24"/>
  <c r="L26"/>
  <c r="L28"/>
  <c r="L30"/>
  <c r="L32"/>
  <c r="L34"/>
  <c r="L36"/>
  <c r="H14" i="8"/>
  <c r="D14"/>
  <c r="L14"/>
  <c r="F14"/>
  <c r="J14"/>
  <c r="Q22" i="27"/>
  <c r="M31" i="4"/>
  <c r="D46" i="47"/>
  <c r="J28" i="2"/>
  <c r="H14"/>
  <c r="P17" i="11"/>
  <c r="P18"/>
  <c r="P16"/>
  <c r="P28"/>
  <c r="P33"/>
  <c r="P12"/>
  <c r="P36"/>
  <c r="P13"/>
  <c r="P26"/>
  <c r="P27"/>
  <c r="P32"/>
  <c r="P30"/>
  <c r="P14"/>
  <c r="P25"/>
  <c r="P20"/>
  <c r="P31"/>
  <c r="P15"/>
  <c r="P34"/>
  <c r="P29"/>
  <c r="P24"/>
  <c r="P19"/>
  <c r="P10"/>
  <c r="P21"/>
  <c r="N37"/>
  <c r="O35" i="25"/>
  <c r="P25"/>
  <c r="P37" i="11"/>
  <c r="L37"/>
  <c r="P14" i="8"/>
  <c r="N28"/>
  <c r="F28"/>
  <c r="J28"/>
  <c r="H28"/>
  <c r="L28"/>
  <c r="P21" i="25"/>
  <c r="P17"/>
  <c r="P19"/>
  <c r="P12"/>
  <c r="P26"/>
  <c r="P11"/>
  <c r="P31"/>
  <c r="P13"/>
  <c r="P20"/>
  <c r="P18"/>
  <c r="P24"/>
  <c r="P22"/>
  <c r="P23"/>
  <c r="P32"/>
  <c r="P30"/>
  <c r="P28" i="8"/>
  <c r="P33" i="25"/>
  <c r="P27"/>
  <c r="P14"/>
  <c r="P35"/>
  <c r="F11" i="18" l="1"/>
  <c r="F13"/>
  <c r="F12"/>
  <c r="F14"/>
  <c r="M35" i="54"/>
  <c r="N38"/>
  <c r="N30"/>
  <c r="N23"/>
  <c r="N19"/>
  <c r="N12"/>
  <c r="N25"/>
  <c r="N21"/>
  <c r="N17"/>
  <c r="N11"/>
  <c r="N13"/>
  <c r="N18"/>
  <c r="N20"/>
  <c r="N22"/>
  <c r="N24"/>
  <c r="N26"/>
  <c r="N31"/>
  <c r="N10" i="52"/>
  <c r="N11"/>
  <c r="N12"/>
  <c r="N26"/>
  <c r="N27"/>
  <c r="N28"/>
  <c r="N33"/>
  <c r="N14"/>
  <c r="N15"/>
  <c r="N16"/>
  <c r="N22"/>
  <c r="N23"/>
  <c r="N24"/>
  <c r="N30"/>
  <c r="N31"/>
  <c r="N35"/>
  <c r="N13"/>
  <c r="N17"/>
  <c r="N21"/>
  <c r="N25"/>
  <c r="N29"/>
  <c r="N32"/>
  <c r="N34"/>
  <c r="F31" i="47"/>
  <c r="F32"/>
  <c r="G39" i="45"/>
  <c r="H39" s="1"/>
  <c r="K35" i="54"/>
  <c r="L30" s="1"/>
  <c r="L31"/>
  <c r="L12"/>
  <c r="D12" i="18"/>
  <c r="D13"/>
  <c r="D14"/>
  <c r="M34" i="53"/>
  <c r="L16" i="52"/>
  <c r="L17"/>
  <c r="L18"/>
  <c r="L24"/>
  <c r="L25"/>
  <c r="L26"/>
  <c r="L12"/>
  <c r="L13"/>
  <c r="L14"/>
  <c r="L20"/>
  <c r="L21"/>
  <c r="L22"/>
  <c r="L28"/>
  <c r="L29"/>
  <c r="L30"/>
  <c r="L11"/>
  <c r="L15"/>
  <c r="L19"/>
  <c r="L23"/>
  <c r="L27"/>
  <c r="L31"/>
  <c r="L32"/>
  <c r="L33"/>
  <c r="L34"/>
  <c r="L10"/>
  <c r="L36"/>
  <c r="S22" i="27"/>
  <c r="G41" i="45"/>
  <c r="H41" s="1"/>
  <c r="D30" i="1"/>
  <c r="G11" i="7"/>
  <c r="G9"/>
  <c r="D33" i="1"/>
  <c r="O9" i="4"/>
  <c r="F43" i="1"/>
  <c r="F44"/>
  <c r="J32" i="54"/>
  <c r="J30"/>
  <c r="J26"/>
  <c r="J24"/>
  <c r="J22"/>
  <c r="J20"/>
  <c r="J18"/>
  <c r="J13"/>
  <c r="J11"/>
  <c r="J31"/>
  <c r="J25"/>
  <c r="J23"/>
  <c r="J21"/>
  <c r="J19"/>
  <c r="J17"/>
  <c r="J12"/>
  <c r="F16" i="18"/>
  <c r="F15"/>
  <c r="F17"/>
  <c r="D15"/>
  <c r="D16"/>
  <c r="D17"/>
  <c r="D18"/>
  <c r="D22"/>
  <c r="K36" i="17"/>
  <c r="K32"/>
  <c r="K33"/>
  <c r="Q12" i="53"/>
  <c r="J35" i="52"/>
  <c r="J27"/>
  <c r="J19"/>
  <c r="J31"/>
  <c r="J23"/>
  <c r="J15"/>
  <c r="J11"/>
  <c r="J16"/>
  <c r="J24"/>
  <c r="J12"/>
  <c r="J20"/>
  <c r="J28"/>
  <c r="J33"/>
  <c r="J29"/>
  <c r="J25"/>
  <c r="J21"/>
  <c r="J17"/>
  <c r="J13"/>
  <c r="J14"/>
  <c r="J18"/>
  <c r="J22"/>
  <c r="J26"/>
  <c r="J30"/>
  <c r="J34"/>
  <c r="J36"/>
  <c r="F30" i="47"/>
  <c r="F33"/>
  <c r="G36" i="50"/>
  <c r="H36" s="1"/>
  <c r="G44"/>
  <c r="H44" s="1"/>
  <c r="M33" i="4"/>
  <c r="N33"/>
  <c r="F32" i="1"/>
  <c r="D31" i="47"/>
  <c r="G51" i="45"/>
  <c r="H51" s="1"/>
  <c r="E13" i="10"/>
  <c r="E11"/>
  <c r="G34" i="7"/>
  <c r="Q18" i="53"/>
  <c r="J9" i="4"/>
  <c r="J33"/>
  <c r="P33"/>
  <c r="G53" i="50"/>
  <c r="H53" s="1"/>
  <c r="G41"/>
  <c r="H41" s="1"/>
  <c r="J32" i="4"/>
  <c r="J31" s="1"/>
  <c r="Q22" i="53"/>
  <c r="Q20"/>
  <c r="Q14"/>
  <c r="Q11"/>
  <c r="H35" i="52"/>
  <c r="H37" s="1"/>
  <c r="G35" i="54"/>
  <c r="H30" s="1"/>
  <c r="H13"/>
  <c r="H21"/>
  <c r="F31" i="1"/>
  <c r="K42" i="48"/>
  <c r="L36" s="1"/>
  <c r="G31" i="50"/>
  <c r="H31" s="1"/>
  <c r="H30" i="48"/>
  <c r="E32" i="10"/>
  <c r="F19" i="18"/>
  <c r="F20"/>
  <c r="D19"/>
  <c r="D20"/>
  <c r="D21"/>
  <c r="D24"/>
  <c r="D26"/>
  <c r="D33" i="47"/>
  <c r="D45" i="1"/>
  <c r="D43"/>
  <c r="D44"/>
  <c r="C13" i="7"/>
  <c r="D11" s="1"/>
  <c r="J8" i="4"/>
  <c r="P7"/>
  <c r="C36" i="49"/>
  <c r="D23" s="1"/>
  <c r="G34" i="50"/>
  <c r="H34" s="1"/>
  <c r="G38"/>
  <c r="H38" s="1"/>
  <c r="G42"/>
  <c r="H42" s="1"/>
  <c r="G46"/>
  <c r="H46" s="1"/>
  <c r="G56"/>
  <c r="H56" s="1"/>
  <c r="E57" i="45"/>
  <c r="G57" s="1"/>
  <c r="H57" s="1"/>
  <c r="D43" i="47"/>
  <c r="E38" i="7"/>
  <c r="F37" s="1"/>
  <c r="D47" i="1"/>
  <c r="D35"/>
  <c r="D9" i="7"/>
  <c r="N8" i="4"/>
  <c r="G55" i="45"/>
  <c r="H55" s="1"/>
  <c r="L33" i="4"/>
  <c r="G55" i="50"/>
  <c r="H55" s="1"/>
  <c r="G49"/>
  <c r="H49" s="1"/>
  <c r="G45"/>
  <c r="H45" s="1"/>
  <c r="G37"/>
  <c r="H37" s="1"/>
  <c r="P32" i="4"/>
  <c r="G48" i="50"/>
  <c r="H48" s="1"/>
  <c r="G54"/>
  <c r="H54" s="1"/>
  <c r="O8" i="4"/>
  <c r="O7"/>
  <c r="L9"/>
  <c r="E57" i="50"/>
  <c r="G57" s="1"/>
  <c r="H57" s="1"/>
  <c r="P8" i="4"/>
  <c r="F45" i="1"/>
  <c r="H14" i="48"/>
  <c r="E13" i="50"/>
  <c r="G13" s="1"/>
  <c r="H13" s="1"/>
  <c r="O33" i="54"/>
  <c r="O27"/>
  <c r="O14"/>
  <c r="F11"/>
  <c r="F14" s="1"/>
  <c r="F31"/>
  <c r="F26"/>
  <c r="F24"/>
  <c r="F22"/>
  <c r="F20"/>
  <c r="F18"/>
  <c r="F13"/>
  <c r="F32"/>
  <c r="F30"/>
  <c r="F25"/>
  <c r="F23"/>
  <c r="F21"/>
  <c r="F19"/>
  <c r="F17"/>
  <c r="F27" s="1"/>
  <c r="F12"/>
  <c r="F46" i="1"/>
  <c r="Q26" i="53"/>
  <c r="Q16"/>
  <c r="O37" i="52"/>
  <c r="P13" s="1"/>
  <c r="F11"/>
  <c r="F12"/>
  <c r="F15"/>
  <c r="F16"/>
  <c r="F19"/>
  <c r="F20"/>
  <c r="F23"/>
  <c r="F24"/>
  <c r="F27"/>
  <c r="F28"/>
  <c r="F31"/>
  <c r="F32"/>
  <c r="F35"/>
  <c r="F36"/>
  <c r="H17" i="8"/>
  <c r="L31"/>
  <c r="D17"/>
  <c r="L17"/>
  <c r="F17"/>
  <c r="J17"/>
  <c r="H31" i="46"/>
  <c r="G22" i="27"/>
  <c r="K22" s="1"/>
  <c r="J31" i="2"/>
  <c r="F31"/>
  <c r="F34" i="1"/>
  <c r="F33"/>
  <c r="G51" i="50"/>
  <c r="H51" s="1"/>
  <c r="G43"/>
  <c r="H43" s="1"/>
  <c r="G39"/>
  <c r="H39" s="1"/>
  <c r="G35"/>
  <c r="H35" s="1"/>
  <c r="G33"/>
  <c r="H33" s="1"/>
  <c r="G52"/>
  <c r="H52" s="1"/>
  <c r="D20" i="48"/>
  <c r="H40"/>
  <c r="E27" i="50"/>
  <c r="H29" i="48"/>
  <c r="D13"/>
  <c r="D40"/>
  <c r="E27" i="45"/>
  <c r="G27" s="1"/>
  <c r="H27" s="1"/>
  <c r="K42" i="5"/>
  <c r="D35" s="1"/>
  <c r="E13" i="45"/>
  <c r="G13" s="1"/>
  <c r="H13" s="1"/>
  <c r="N7" i="4"/>
  <c r="M7"/>
  <c r="L8"/>
  <c r="L7" s="1"/>
  <c r="F28" i="18"/>
  <c r="D23"/>
  <c r="D25"/>
  <c r="D27"/>
  <c r="K7" i="17"/>
  <c r="K8"/>
  <c r="E36" i="49"/>
  <c r="F33" s="1"/>
  <c r="C61" i="50"/>
  <c r="C36" i="10"/>
  <c r="D35" s="1"/>
  <c r="C61" i="45"/>
  <c r="D31" s="1"/>
  <c r="J31" i="8"/>
  <c r="H31" i="2"/>
  <c r="D48" i="47"/>
  <c r="G36" i="7"/>
  <c r="D35" i="47"/>
  <c r="C38" i="7"/>
  <c r="D35" s="1"/>
  <c r="G32"/>
  <c r="G35"/>
  <c r="G33"/>
  <c r="L32" i="4"/>
  <c r="L31" s="1"/>
  <c r="G10" i="7"/>
  <c r="G8"/>
  <c r="E13"/>
  <c r="P9" i="4"/>
  <c r="N9"/>
  <c r="N33" i="54" l="1"/>
  <c r="N27"/>
  <c r="N14"/>
  <c r="N37" i="52"/>
  <c r="F35" i="47"/>
  <c r="L19" i="54"/>
  <c r="L18"/>
  <c r="L23"/>
  <c r="L11"/>
  <c r="L22"/>
  <c r="L26"/>
  <c r="L17"/>
  <c r="L21"/>
  <c r="L25"/>
  <c r="L38"/>
  <c r="L13"/>
  <c r="L20"/>
  <c r="L24"/>
  <c r="L32"/>
  <c r="L33" s="1"/>
  <c r="K39" i="17"/>
  <c r="L37" i="52"/>
  <c r="F32" i="7"/>
  <c r="H41" i="48"/>
  <c r="H31"/>
  <c r="H37"/>
  <c r="D38"/>
  <c r="D17" i="50"/>
  <c r="D13"/>
  <c r="F30" i="49"/>
  <c r="F14"/>
  <c r="F34"/>
  <c r="F33" i="7"/>
  <c r="D8"/>
  <c r="D20" i="10"/>
  <c r="J14" i="54"/>
  <c r="J27"/>
  <c r="J35" s="1"/>
  <c r="J33"/>
  <c r="F29" i="18"/>
  <c r="J37" i="52"/>
  <c r="D35" i="48"/>
  <c r="L11"/>
  <c r="L37"/>
  <c r="H18"/>
  <c r="L13"/>
  <c r="L30"/>
  <c r="H27"/>
  <c r="D39"/>
  <c r="D11"/>
  <c r="L16"/>
  <c r="L17"/>
  <c r="D32" i="49"/>
  <c r="D9"/>
  <c r="D24"/>
  <c r="D48" i="1"/>
  <c r="D12" i="7"/>
  <c r="D10"/>
  <c r="J7" i="4"/>
  <c r="E36" i="10"/>
  <c r="F31" s="1"/>
  <c r="D7" i="7"/>
  <c r="D17" i="49"/>
  <c r="F34" i="7"/>
  <c r="D20" i="49"/>
  <c r="Q34" i="53"/>
  <c r="D11" i="49"/>
  <c r="D25"/>
  <c r="H17" i="54"/>
  <c r="H25"/>
  <c r="H24"/>
  <c r="H20"/>
  <c r="H32"/>
  <c r="H33" s="1"/>
  <c r="O35"/>
  <c r="H12"/>
  <c r="H19"/>
  <c r="H23"/>
  <c r="H31"/>
  <c r="H11"/>
  <c r="H18"/>
  <c r="H22"/>
  <c r="H26"/>
  <c r="H14"/>
  <c r="F48" i="1"/>
  <c r="F35" i="7"/>
  <c r="F35" i="1"/>
  <c r="L14" i="48"/>
  <c r="D36"/>
  <c r="H42"/>
  <c r="H13"/>
  <c r="L10"/>
  <c r="H28"/>
  <c r="L33"/>
  <c r="D23"/>
  <c r="D30"/>
  <c r="H35"/>
  <c r="H23"/>
  <c r="H12"/>
  <c r="L26"/>
  <c r="H10"/>
  <c r="H19"/>
  <c r="L22"/>
  <c r="D33"/>
  <c r="L35"/>
  <c r="D32"/>
  <c r="H17"/>
  <c r="F32" i="49"/>
  <c r="F27"/>
  <c r="F18"/>
  <c r="D14" i="48"/>
  <c r="D26"/>
  <c r="L12"/>
  <c r="L42"/>
  <c r="D12"/>
  <c r="L25"/>
  <c r="H33"/>
  <c r="L19"/>
  <c r="H11"/>
  <c r="D19"/>
  <c r="L34"/>
  <c r="L20"/>
  <c r="D41"/>
  <c r="L27"/>
  <c r="D37"/>
  <c r="H44"/>
  <c r="H36"/>
  <c r="L21"/>
  <c r="H43"/>
  <c r="L28"/>
  <c r="H16"/>
  <c r="D21"/>
  <c r="H22"/>
  <c r="H34"/>
  <c r="D34"/>
  <c r="H15"/>
  <c r="L23"/>
  <c r="D31"/>
  <c r="L15"/>
  <c r="L24"/>
  <c r="L31"/>
  <c r="L29"/>
  <c r="L18"/>
  <c r="D22"/>
  <c r="D24"/>
  <c r="L32"/>
  <c r="D25"/>
  <c r="H32"/>
  <c r="H24"/>
  <c r="F12" i="49"/>
  <c r="F35"/>
  <c r="F13"/>
  <c r="F11"/>
  <c r="F24"/>
  <c r="F10"/>
  <c r="F15"/>
  <c r="F28"/>
  <c r="L19" i="5"/>
  <c r="H17"/>
  <c r="D35" i="49"/>
  <c r="D14"/>
  <c r="D33"/>
  <c r="D28"/>
  <c r="D12"/>
  <c r="D16"/>
  <c r="D18"/>
  <c r="D13"/>
  <c r="D30"/>
  <c r="D29"/>
  <c r="D34"/>
  <c r="D31"/>
  <c r="D26"/>
  <c r="D22"/>
  <c r="D10"/>
  <c r="D15"/>
  <c r="D21"/>
  <c r="D27"/>
  <c r="D19"/>
  <c r="F29"/>
  <c r="F25"/>
  <c r="F21"/>
  <c r="F22"/>
  <c r="F19"/>
  <c r="F16"/>
  <c r="F9"/>
  <c r="F31"/>
  <c r="F17"/>
  <c r="F26"/>
  <c r="F23"/>
  <c r="F20"/>
  <c r="F36" i="7"/>
  <c r="D15" i="10"/>
  <c r="D25"/>
  <c r="H31" i="8"/>
  <c r="E61" i="45"/>
  <c r="F47" s="1"/>
  <c r="F33" i="54"/>
  <c r="P25" i="52"/>
  <c r="P10"/>
  <c r="P31"/>
  <c r="P23"/>
  <c r="P14"/>
  <c r="P32"/>
  <c r="P20"/>
  <c r="P36"/>
  <c r="P21"/>
  <c r="P16"/>
  <c r="P18"/>
  <c r="P17"/>
  <c r="P15"/>
  <c r="P12"/>
  <c r="P28"/>
  <c r="P11"/>
  <c r="P26"/>
  <c r="P22"/>
  <c r="P29"/>
  <c r="P35"/>
  <c r="P24"/>
  <c r="P27"/>
  <c r="P19"/>
  <c r="P34"/>
  <c r="P33"/>
  <c r="P30"/>
  <c r="F37"/>
  <c r="P31" i="8"/>
  <c r="P17"/>
  <c r="F31"/>
  <c r="N31"/>
  <c r="D31"/>
  <c r="G27" i="50"/>
  <c r="H27" s="1"/>
  <c r="E61"/>
  <c r="G61" s="1"/>
  <c r="H61" s="1"/>
  <c r="H35" i="5"/>
  <c r="H40"/>
  <c r="D13"/>
  <c r="H42"/>
  <c r="L30"/>
  <c r="L42"/>
  <c r="H14"/>
  <c r="L14"/>
  <c r="H33"/>
  <c r="H24"/>
  <c r="L36"/>
  <c r="L15"/>
  <c r="H10"/>
  <c r="L31"/>
  <c r="L33"/>
  <c r="H19"/>
  <c r="L29"/>
  <c r="H16"/>
  <c r="H23"/>
  <c r="L24"/>
  <c r="D37"/>
  <c r="D41"/>
  <c r="D31"/>
  <c r="H28"/>
  <c r="H12"/>
  <c r="H32"/>
  <c r="D24"/>
  <c r="D34"/>
  <c r="D14"/>
  <c r="L10"/>
  <c r="H44"/>
  <c r="D23"/>
  <c r="L27"/>
  <c r="H22"/>
  <c r="D20"/>
  <c r="L37"/>
  <c r="H37"/>
  <c r="H31"/>
  <c r="L22"/>
  <c r="D33"/>
  <c r="D22"/>
  <c r="L35"/>
  <c r="L13"/>
  <c r="H30"/>
  <c r="L11"/>
  <c r="L12"/>
  <c r="D11"/>
  <c r="H13"/>
  <c r="H41"/>
  <c r="H11"/>
  <c r="H34"/>
  <c r="D39"/>
  <c r="H18"/>
  <c r="L16"/>
  <c r="L26"/>
  <c r="D26"/>
  <c r="D12"/>
  <c r="L18"/>
  <c r="L21"/>
  <c r="L34"/>
  <c r="H15"/>
  <c r="L28"/>
  <c r="D19"/>
  <c r="H27"/>
  <c r="H29"/>
  <c r="L32"/>
  <c r="D21"/>
  <c r="L23"/>
  <c r="L25"/>
  <c r="D32"/>
  <c r="L20"/>
  <c r="D40"/>
  <c r="D38"/>
  <c r="D25"/>
  <c r="D36"/>
  <c r="H43"/>
  <c r="H36"/>
  <c r="L17"/>
  <c r="D30"/>
  <c r="D29" i="18"/>
  <c r="K9" i="17"/>
  <c r="F34" i="10"/>
  <c r="D32" i="7"/>
  <c r="D23" i="10"/>
  <c r="D43" i="50"/>
  <c r="D46"/>
  <c r="D52"/>
  <c r="D26"/>
  <c r="D16"/>
  <c r="D12"/>
  <c r="D20"/>
  <c r="D44"/>
  <c r="D36"/>
  <c r="D40"/>
  <c r="D27"/>
  <c r="D47"/>
  <c r="D34"/>
  <c r="D38"/>
  <c r="D55"/>
  <c r="D33"/>
  <c r="D19"/>
  <c r="D30"/>
  <c r="D45"/>
  <c r="D56"/>
  <c r="D35"/>
  <c r="D31"/>
  <c r="D21"/>
  <c r="D37"/>
  <c r="D11"/>
  <c r="D57"/>
  <c r="D18"/>
  <c r="D24"/>
  <c r="D22"/>
  <c r="D23"/>
  <c r="D42"/>
  <c r="D10"/>
  <c r="D48"/>
  <c r="D39"/>
  <c r="D32"/>
  <c r="D41"/>
  <c r="D25"/>
  <c r="D50"/>
  <c r="D51"/>
  <c r="D53"/>
  <c r="D54"/>
  <c r="D49"/>
  <c r="D59"/>
  <c r="D21" i="10"/>
  <c r="D22"/>
  <c r="D18"/>
  <c r="D33"/>
  <c r="D16"/>
  <c r="D27"/>
  <c r="D10"/>
  <c r="D13"/>
  <c r="D26"/>
  <c r="D30"/>
  <c r="D28"/>
  <c r="D12"/>
  <c r="D29"/>
  <c r="D32"/>
  <c r="D31"/>
  <c r="D24"/>
  <c r="D19"/>
  <c r="D11"/>
  <c r="D17"/>
  <c r="D9"/>
  <c r="D34"/>
  <c r="D14"/>
  <c r="D43" i="45"/>
  <c r="D50"/>
  <c r="D49"/>
  <c r="D10"/>
  <c r="D57"/>
  <c r="D11"/>
  <c r="D35"/>
  <c r="D19"/>
  <c r="D22"/>
  <c r="D16"/>
  <c r="D55"/>
  <c r="D36"/>
  <c r="D48"/>
  <c r="D51"/>
  <c r="D12"/>
  <c r="D21"/>
  <c r="D27"/>
  <c r="D25"/>
  <c r="D40"/>
  <c r="D23"/>
  <c r="D56"/>
  <c r="D59"/>
  <c r="D13"/>
  <c r="D53"/>
  <c r="D18"/>
  <c r="D33"/>
  <c r="D17"/>
  <c r="D34"/>
  <c r="D20"/>
  <c r="D30"/>
  <c r="D26"/>
  <c r="D38"/>
  <c r="D37"/>
  <c r="D46"/>
  <c r="D39"/>
  <c r="D24"/>
  <c r="D45"/>
  <c r="D41"/>
  <c r="D32"/>
  <c r="D42"/>
  <c r="D47"/>
  <c r="D44"/>
  <c r="D54"/>
  <c r="D52"/>
  <c r="D36" i="7"/>
  <c r="D33"/>
  <c r="G38"/>
  <c r="D34"/>
  <c r="D37"/>
  <c r="F8"/>
  <c r="F7"/>
  <c r="F12"/>
  <c r="G13"/>
  <c r="F10"/>
  <c r="F9"/>
  <c r="F11"/>
  <c r="F18" i="10"/>
  <c r="F36" i="49"/>
  <c r="N35" i="54" l="1"/>
  <c r="F28" i="10"/>
  <c r="L14" i="54"/>
  <c r="L27"/>
  <c r="L35" s="1"/>
  <c r="F19" i="10"/>
  <c r="D13" i="7"/>
  <c r="P23" i="54"/>
  <c r="P38"/>
  <c r="P24"/>
  <c r="P13"/>
  <c r="P31"/>
  <c r="P20"/>
  <c r="P22"/>
  <c r="P26"/>
  <c r="P17"/>
  <c r="P18"/>
  <c r="F21" i="10"/>
  <c r="F20"/>
  <c r="F22"/>
  <c r="F23"/>
  <c r="F17"/>
  <c r="F26"/>
  <c r="F14"/>
  <c r="F11"/>
  <c r="F32"/>
  <c r="F22" i="45"/>
  <c r="F31"/>
  <c r="F10"/>
  <c r="F12" i="10"/>
  <c r="F30"/>
  <c r="F10"/>
  <c r="F16"/>
  <c r="F13"/>
  <c r="F25"/>
  <c r="F15"/>
  <c r="F9"/>
  <c r="F24"/>
  <c r="F27"/>
  <c r="F29"/>
  <c r="F35"/>
  <c r="F33"/>
  <c r="D36" i="49"/>
  <c r="F38" i="7"/>
  <c r="P25" i="54"/>
  <c r="P30"/>
  <c r="P32"/>
  <c r="P11"/>
  <c r="P12"/>
  <c r="P19"/>
  <c r="P21"/>
  <c r="F20" i="45"/>
  <c r="F43"/>
  <c r="H27" i="54"/>
  <c r="H35" s="1"/>
  <c r="F45" i="45"/>
  <c r="F55"/>
  <c r="F13"/>
  <c r="F46"/>
  <c r="F11"/>
  <c r="F49"/>
  <c r="F27"/>
  <c r="F21"/>
  <c r="F50"/>
  <c r="F57"/>
  <c r="F38"/>
  <c r="F18"/>
  <c r="F48"/>
  <c r="G61"/>
  <c r="H61" s="1"/>
  <c r="F19"/>
  <c r="F56"/>
  <c r="F51"/>
  <c r="F23"/>
  <c r="F30"/>
  <c r="F40"/>
  <c r="F36"/>
  <c r="F53"/>
  <c r="F32"/>
  <c r="F16"/>
  <c r="F42"/>
  <c r="F37"/>
  <c r="F17"/>
  <c r="F52"/>
  <c r="F35"/>
  <c r="F24"/>
  <c r="F39"/>
  <c r="F12"/>
  <c r="F59"/>
  <c r="F44"/>
  <c r="F33"/>
  <c r="F41"/>
  <c r="F54"/>
  <c r="F25"/>
  <c r="F34"/>
  <c r="F26"/>
  <c r="F35" i="54"/>
  <c r="P37" i="52"/>
  <c r="F27" i="50"/>
  <c r="F13"/>
  <c r="F53"/>
  <c r="F54"/>
  <c r="F52"/>
  <c r="F36"/>
  <c r="F43"/>
  <c r="F37"/>
  <c r="F41"/>
  <c r="F42"/>
  <c r="F55"/>
  <c r="F11"/>
  <c r="F46"/>
  <c r="F21"/>
  <c r="F16"/>
  <c r="F45"/>
  <c r="F51"/>
  <c r="F40"/>
  <c r="F12"/>
  <c r="F33"/>
  <c r="F32"/>
  <c r="F57"/>
  <c r="F24"/>
  <c r="F19"/>
  <c r="F44"/>
  <c r="F18"/>
  <c r="F31"/>
  <c r="F56"/>
  <c r="F25"/>
  <c r="F50"/>
  <c r="F34"/>
  <c r="F39"/>
  <c r="F47"/>
  <c r="F38"/>
  <c r="F10"/>
  <c r="F59"/>
  <c r="F30"/>
  <c r="F35"/>
  <c r="F26"/>
  <c r="F48"/>
  <c r="F23"/>
  <c r="F49"/>
  <c r="F20"/>
  <c r="F17"/>
  <c r="F22"/>
  <c r="F13" i="7"/>
  <c r="D38"/>
  <c r="D61" i="50"/>
  <c r="D36" i="10"/>
  <c r="D61" i="45"/>
  <c r="P27" i="54" l="1"/>
  <c r="P14"/>
  <c r="P33"/>
  <c r="F36" i="10"/>
  <c r="F61" i="45"/>
  <c r="F61" i="50"/>
  <c r="P35" i="54" l="1"/>
  <c r="E48" i="47"/>
  <c r="F45" l="1"/>
  <c r="F44"/>
  <c r="F47"/>
  <c r="F43"/>
  <c r="F46"/>
  <c r="F48" l="1"/>
</calcChain>
</file>

<file path=xl/sharedStrings.xml><?xml version="1.0" encoding="utf-8"?>
<sst xmlns="http://schemas.openxmlformats.org/spreadsheetml/2006/main" count="1327" uniqueCount="434">
  <si>
    <t>OCUPACION HOTELERA</t>
  </si>
  <si>
    <t>NO. DE CUARTOS</t>
  </si>
  <si>
    <t>CUARTOS NOCHE DISPONIBLES</t>
  </si>
  <si>
    <t>CUARTOS NOCHE OCUPADOS</t>
  </si>
  <si>
    <t>% DE OCUPACION</t>
  </si>
  <si>
    <t>% DE OCUPACION TODO INCLUIDO</t>
  </si>
  <si>
    <t>TOTAL</t>
  </si>
  <si>
    <t>NACIONALES</t>
  </si>
  <si>
    <t>EXTRANJEROS</t>
  </si>
  <si>
    <t>EUROPA</t>
  </si>
  <si>
    <t>SUDAMERICA</t>
  </si>
  <si>
    <t>ESTADOS UNIDOS</t>
  </si>
  <si>
    <t>RESTO DEL MUNDO</t>
  </si>
  <si>
    <t>GENERAL</t>
  </si>
  <si>
    <t xml:space="preserve">ESTADIA PROMEDIO </t>
  </si>
  <si>
    <t>TURISMO NACIONAL</t>
  </si>
  <si>
    <t>TURISMO INTERNACIONAL</t>
  </si>
  <si>
    <t>CUARTOS</t>
  </si>
  <si>
    <t>SUMAS</t>
  </si>
  <si>
    <t>Alemania</t>
  </si>
  <si>
    <t>Austria</t>
  </si>
  <si>
    <t>Dinamarca</t>
  </si>
  <si>
    <t>España</t>
  </si>
  <si>
    <t>Finlandia</t>
  </si>
  <si>
    <t>Francia</t>
  </si>
  <si>
    <t>Gran Bretaña</t>
  </si>
  <si>
    <t>Holanda</t>
  </si>
  <si>
    <t>Italia</t>
  </si>
  <si>
    <t>Noruega</t>
  </si>
  <si>
    <t>Portugal</t>
  </si>
  <si>
    <t>Suecia</t>
  </si>
  <si>
    <t>Suiza</t>
  </si>
  <si>
    <t>PAIS</t>
  </si>
  <si>
    <t>%</t>
  </si>
  <si>
    <t>SUMA</t>
  </si>
  <si>
    <t>AFLUENCIA DEL TURISMO</t>
  </si>
  <si>
    <t>PROCEDENCIA DEL TURISMO EXTRANJERO POR REGIONES</t>
  </si>
  <si>
    <t>PROCEDENCIA DEL TURISMO</t>
  </si>
  <si>
    <t xml:space="preserve"> DEL TURISMO EUROPEO</t>
  </si>
  <si>
    <t>REGION</t>
  </si>
  <si>
    <t>TURISTAS</t>
  </si>
  <si>
    <t>POR REGIONES</t>
  </si>
  <si>
    <t>RESUMEN COMPARATIVO MENSUAL</t>
  </si>
  <si>
    <t>Irlanda</t>
  </si>
  <si>
    <t>OCTUBRE</t>
  </si>
  <si>
    <t>NOVIEMBRE</t>
  </si>
  <si>
    <t>Rep. Checa</t>
  </si>
  <si>
    <t>Polonia</t>
  </si>
  <si>
    <t>VALOR</t>
  </si>
  <si>
    <t>CONCEPTO</t>
  </si>
  <si>
    <t>TARIFA PROMEDIO (pesos)</t>
  </si>
  <si>
    <t>DICIEMBRE</t>
  </si>
  <si>
    <t>AGOSTO</t>
  </si>
  <si>
    <t>SEPTIEMBRE</t>
  </si>
  <si>
    <t>CANT</t>
  </si>
  <si>
    <t>PAX</t>
  </si>
  <si>
    <t>Grecia</t>
  </si>
  <si>
    <t>Luxemburgo</t>
  </si>
  <si>
    <t>CUARTOS MES</t>
  </si>
  <si>
    <t>DISPONIBLES</t>
  </si>
  <si>
    <t>OCUPADOS</t>
  </si>
  <si>
    <t>MES</t>
  </si>
  <si>
    <t>NUMERO DE VISITANTES</t>
  </si>
  <si>
    <t>NACIONAL</t>
  </si>
  <si>
    <t>EXTRANJERO</t>
  </si>
  <si>
    <t>PROMEDIO</t>
  </si>
  <si>
    <t>ENERO</t>
  </si>
  <si>
    <t>FEBRERO</t>
  </si>
  <si>
    <t>MARZO</t>
  </si>
  <si>
    <t>ABRIL</t>
  </si>
  <si>
    <t>MAYO</t>
  </si>
  <si>
    <t>JUNIO</t>
  </si>
  <si>
    <t>JULIO</t>
  </si>
  <si>
    <t>1.- NORTE AMERICA</t>
  </si>
  <si>
    <t>Bahamas</t>
  </si>
  <si>
    <t>Bermudas</t>
  </si>
  <si>
    <t>Estados Unidos</t>
  </si>
  <si>
    <t>Cuba</t>
  </si>
  <si>
    <t>México</t>
  </si>
  <si>
    <t>Curacao</t>
  </si>
  <si>
    <t>Bulgaria</t>
  </si>
  <si>
    <t>Haiti</t>
  </si>
  <si>
    <t>Jamaica</t>
  </si>
  <si>
    <t>Puerto Rico</t>
  </si>
  <si>
    <t>Rep. Dominicana</t>
  </si>
  <si>
    <t>2.- CENTRO AMERICA</t>
  </si>
  <si>
    <t>Otros</t>
  </si>
  <si>
    <t>Belice</t>
  </si>
  <si>
    <t>Costa Rica</t>
  </si>
  <si>
    <t>El Salvador</t>
  </si>
  <si>
    <t>Hungria</t>
  </si>
  <si>
    <t>Guatemala</t>
  </si>
  <si>
    <t>Australia</t>
  </si>
  <si>
    <t>Nicaragua</t>
  </si>
  <si>
    <t>Nueva Zelanda</t>
  </si>
  <si>
    <t>Islandia</t>
  </si>
  <si>
    <t>Mónaco</t>
  </si>
  <si>
    <t>China</t>
  </si>
  <si>
    <t>Filipinas</t>
  </si>
  <si>
    <t>Arabia</t>
  </si>
  <si>
    <t>Argentina</t>
  </si>
  <si>
    <t>India</t>
  </si>
  <si>
    <t>Bolivia</t>
  </si>
  <si>
    <t>Japón</t>
  </si>
  <si>
    <t>Rumania</t>
  </si>
  <si>
    <t>Brasil</t>
  </si>
  <si>
    <t>Paquistan</t>
  </si>
  <si>
    <t>Rusia</t>
  </si>
  <si>
    <t>Chile</t>
  </si>
  <si>
    <t>Turquia</t>
  </si>
  <si>
    <t>Slovenia</t>
  </si>
  <si>
    <t>Colombia</t>
  </si>
  <si>
    <t>Israel</t>
  </si>
  <si>
    <t>Ecuador</t>
  </si>
  <si>
    <t>Paraguay</t>
  </si>
  <si>
    <t>Peru</t>
  </si>
  <si>
    <t>Uruguay</t>
  </si>
  <si>
    <t>Venezuela</t>
  </si>
  <si>
    <t>Argelia</t>
  </si>
  <si>
    <t>Egipto</t>
  </si>
  <si>
    <t>Sudáfrica</t>
  </si>
  <si>
    <t>GRAN TOTAL</t>
  </si>
  <si>
    <t>PARA LA RIVIERA MAYA</t>
  </si>
  <si>
    <t>PRINCIPALES MERCADOS</t>
  </si>
  <si>
    <t xml:space="preserve">COMPARATIVO DE PROCEDENCIA DEL TURISMO </t>
  </si>
  <si>
    <t>ACUMULADO ANUAL</t>
  </si>
  <si>
    <t>ENE-FEB</t>
  </si>
  <si>
    <t>ENE-MAR</t>
  </si>
  <si>
    <t>ENE-ABR</t>
  </si>
  <si>
    <t>ENE-MAY</t>
  </si>
  <si>
    <t>ENE-JUN</t>
  </si>
  <si>
    <t>ENE-JUL</t>
  </si>
  <si>
    <t>ENE-AGO</t>
  </si>
  <si>
    <t>ENE-SEP</t>
  </si>
  <si>
    <t>ENE-OCT</t>
  </si>
  <si>
    <t>ENE-NOV</t>
  </si>
  <si>
    <t>ENE-DIC</t>
  </si>
  <si>
    <t>ENE-SEPT</t>
  </si>
  <si>
    <t>PROCEDENCIA DEL TURISMO POR REGIONES</t>
  </si>
  <si>
    <t>E. UNIDOS</t>
  </si>
  <si>
    <t>GRAFICA</t>
  </si>
  <si>
    <t xml:space="preserve">  </t>
  </si>
  <si>
    <t xml:space="preserve"> </t>
  </si>
  <si>
    <t xml:space="preserve">PROCEDENCIA DE VISITANTES </t>
  </si>
  <si>
    <t>A LA RIVIERA MAYA</t>
  </si>
  <si>
    <t>NORTE AMERICA</t>
  </si>
  <si>
    <t>OTROS PAISES</t>
  </si>
  <si>
    <t>Bélgica</t>
  </si>
  <si>
    <t>Canadá</t>
  </si>
  <si>
    <t>BAROMETRO TURÍSTICO DE LA RIVIERA MAYA</t>
  </si>
  <si>
    <t>DE LA RIVIERA MAYA</t>
  </si>
  <si>
    <t>Elaborado por:</t>
  </si>
  <si>
    <t>de la Riviera Maya.</t>
  </si>
  <si>
    <t>CANADÁ</t>
  </si>
  <si>
    <t>Marina Vivas Sabido.</t>
  </si>
  <si>
    <t>BAROMETRO TURÍSTICO RIVIERA MAYA</t>
  </si>
  <si>
    <t>PRODUCCIÓN CUARTOS NOCHE</t>
  </si>
  <si>
    <t>Ctos. Noche</t>
  </si>
  <si>
    <t>PRINCIPALES MERCADOS POR REGIONES</t>
  </si>
  <si>
    <t>Participación %</t>
  </si>
  <si>
    <t>VARIACIÓN</t>
  </si>
  <si>
    <t>Gerente de Estadísticas</t>
  </si>
  <si>
    <t>MÉXICO</t>
  </si>
  <si>
    <t>OCUPACIÓN</t>
  </si>
  <si>
    <t>AFLUENCIA</t>
  </si>
  <si>
    <t>% VAR.</t>
  </si>
  <si>
    <t>RIU YUCATAN</t>
  </si>
  <si>
    <t>IBEROSTAR TUCAN</t>
  </si>
  <si>
    <t>RIU TEQUILA</t>
  </si>
  <si>
    <t>IBEROSTAR QUETZAL</t>
  </si>
  <si>
    <t>HOTELES</t>
  </si>
  <si>
    <t>AKUMAL</t>
  </si>
  <si>
    <t>PAAMUL</t>
  </si>
  <si>
    <t>PLAYA DEL CARMEN</t>
  </si>
  <si>
    <t>PUERTO AVENTURAS</t>
  </si>
  <si>
    <t>PUNTA MAROMA</t>
  </si>
  <si>
    <t>TULUM</t>
  </si>
  <si>
    <t>XPU-HA</t>
  </si>
  <si>
    <t>BARCELO MAYA BEACH</t>
  </si>
  <si>
    <t>PLAYA DEL SECRETO</t>
  </si>
  <si>
    <t>PLAYA PARAISO</t>
  </si>
  <si>
    <t>PLAYACAR</t>
  </si>
  <si>
    <t>KANTENAH</t>
  </si>
  <si>
    <t>EL DORADO ROYALE</t>
  </si>
  <si>
    <t>PUNTA BRAVA</t>
  </si>
  <si>
    <t>RIU PLAYACAR</t>
  </si>
  <si>
    <t>IBEROSTAR PARAISO DEL MAR</t>
  </si>
  <si>
    <t>IBEROSTAR PARAISO BEACH</t>
  </si>
  <si>
    <t>CATEGORIA</t>
  </si>
  <si>
    <t>4 Estrellas</t>
  </si>
  <si>
    <t>5 Estrellas</t>
  </si>
  <si>
    <t>Gran Turismo</t>
  </si>
  <si>
    <t>TANKAH</t>
  </si>
  <si>
    <t>PUNTA BETE XCALACOCO</t>
  </si>
  <si>
    <t>COBA</t>
  </si>
  <si>
    <t>XCARET</t>
  </si>
  <si>
    <t>GRAN PORTO REAL</t>
  </si>
  <si>
    <t>HIDDEN BEACH RESORT</t>
  </si>
  <si>
    <t>INVENTARIO DE ESTABLECIMIENTOS DE HOSPEDAJE</t>
  </si>
  <si>
    <t>LISTADO DE ESTABLECIMIENTOS DE HOSPEDAJE</t>
  </si>
  <si>
    <t>TOTAL PLAN  ALL INCLUSIVE</t>
  </si>
  <si>
    <t>TOTAL PLAN  EUROPEO</t>
  </si>
  <si>
    <t>POR PLAN DE HOSPEDAJE DE LA RIVIERA MAYA</t>
  </si>
  <si>
    <t>IBEROSTAR PARAISO LINDO</t>
  </si>
  <si>
    <t>THE REEF PLAYACAR</t>
  </si>
  <si>
    <t>EN LA RIVIERA MAYA POR LOCALIDAD</t>
  </si>
  <si>
    <t>LOCALIDAD</t>
  </si>
  <si>
    <t>BARCELO MAYA CARIBBEAN</t>
  </si>
  <si>
    <t># Htls.</t>
  </si>
  <si>
    <t>Cuartos</t>
  </si>
  <si>
    <t>VIVA WYNDHAM AZTECA</t>
  </si>
  <si>
    <t>VIVA WYNDHAM MAYA</t>
  </si>
  <si>
    <t>PLAYACAR PALACE</t>
  </si>
  <si>
    <t>IBEROSTAR PARAISO MAYA</t>
  </si>
  <si>
    <t>SIAN KA'AN</t>
  </si>
  <si>
    <t xml:space="preserve">PUNTA ALLEN </t>
  </si>
  <si>
    <t>EL DORADO SEASIDE SUITES</t>
  </si>
  <si>
    <t>RIU LUPITA</t>
  </si>
  <si>
    <t>GRAND PALADIUM COLONIAL</t>
  </si>
  <si>
    <t>GRAND PALADIUM KANTENAH</t>
  </si>
  <si>
    <t>GRAND PALADIUM RIVIERA</t>
  </si>
  <si>
    <t>GRAND PALADIUM WHITE SAND</t>
  </si>
  <si>
    <t>PRODUCCIÓN CUARTOS NOCHE POR REGIONES</t>
  </si>
  <si>
    <t>BARCELO MAYA COLONIAL BEACH</t>
  </si>
  <si>
    <t>BARCELO MAYA TROPICAL BEACH</t>
  </si>
  <si>
    <t>RIU PALACE RIVIERA MAYA</t>
  </si>
  <si>
    <t>HOTELES  ALL INCLUSIVE</t>
  </si>
  <si>
    <t>Acumulado</t>
  </si>
  <si>
    <t>CATALONIA PLAYA MAROMA</t>
  </si>
  <si>
    <t>ENE</t>
  </si>
  <si>
    <t>FEB</t>
  </si>
  <si>
    <t>MAR</t>
  </si>
  <si>
    <t>ABR</t>
  </si>
  <si>
    <t>MAY</t>
  </si>
  <si>
    <t>JUL</t>
  </si>
  <si>
    <t>JUN</t>
  </si>
  <si>
    <t>AGO</t>
  </si>
  <si>
    <t>SEPT</t>
  </si>
  <si>
    <t>OCT</t>
  </si>
  <si>
    <t>NOV</t>
  </si>
  <si>
    <t>DIC</t>
  </si>
  <si>
    <t>Total</t>
  </si>
  <si>
    <t>SECRETS CAPRI</t>
  </si>
  <si>
    <t xml:space="preserve">Fideicomiso de Promoción Turística </t>
  </si>
  <si>
    <t>Panamá</t>
  </si>
  <si>
    <t xml:space="preserve">FIDEICOMISO DE PROMOCIÓN TURÍSTICA </t>
  </si>
  <si>
    <t>PAÍS</t>
  </si>
  <si>
    <t>IBEROSTAR GRAN PARAISO</t>
  </si>
  <si>
    <t>BLUE BAY GRAND ESMERALDA</t>
  </si>
  <si>
    <t xml:space="preserve">CATEGORIA </t>
  </si>
  <si>
    <t>1 ESTRELLA</t>
  </si>
  <si>
    <t>2 ESTRELLAS</t>
  </si>
  <si>
    <t xml:space="preserve">3 ESTRELLAS </t>
  </si>
  <si>
    <t>4 ESTRELLAS</t>
  </si>
  <si>
    <t>5 ESTRELLAS</t>
  </si>
  <si>
    <t>CATEGORIA ESPECIAL</t>
  </si>
  <si>
    <t>GRAN TURISMO</t>
  </si>
  <si>
    <t>OTROS</t>
  </si>
  <si>
    <t>PLAN DE HOSPEDAJE</t>
  </si>
  <si>
    <t xml:space="preserve">TOTAL </t>
  </si>
  <si>
    <t>VALENTIN IMPERIAL MAYA</t>
  </si>
  <si>
    <t>BARCELO MAYA PALACE</t>
  </si>
  <si>
    <t>GRAND RIVIERA &amp; SUNSET PRINCESS</t>
  </si>
  <si>
    <t>GRAND SIRENIS MAYAN BEACH</t>
  </si>
  <si>
    <t>GRAND SIRENIS RIVIERA MAYA</t>
  </si>
  <si>
    <t>GRAN BAHIA PRINCIPE AKUMAL</t>
  </si>
  <si>
    <t>GRAN BAHIA PRINCIPE COBA</t>
  </si>
  <si>
    <t>GRAN BAHIA PRINCIPE TULUM</t>
  </si>
  <si>
    <t>OCCIDENTAL ROYAL HIDEAWAY</t>
  </si>
  <si>
    <t>EUROPA (Principales países)</t>
  </si>
  <si>
    <t>SUDAMERICA (Principales países)</t>
  </si>
  <si>
    <t xml:space="preserve"> DESGLOSE DE PROCEDENCIA GEOGRÁFICA</t>
  </si>
  <si>
    <t>Perú</t>
  </si>
  <si>
    <t>de Establecimientos de Hospedaje de la Riviera Maya, correspondientes al mismo mes.</t>
  </si>
  <si>
    <t xml:space="preserve"> No. DE PERSONAS</t>
  </si>
  <si>
    <t>DESGLOSE DE PROCEDENCIA GEOGRÁFICA</t>
  </si>
  <si>
    <t>DEL TURISMO EUROPEO</t>
  </si>
  <si>
    <t>REGIÓN</t>
  </si>
  <si>
    <t>DREAMS PUERTO AVENTURAS</t>
  </si>
  <si>
    <t>Categoria Especial</t>
  </si>
  <si>
    <t>GRAND VELAS</t>
  </si>
  <si>
    <t>HACIENDA TRES RÍOS</t>
  </si>
  <si>
    <t>RIU PALACE MÉXICO</t>
  </si>
  <si>
    <t>SECRETS MAROMA</t>
  </si>
  <si>
    <r>
      <t xml:space="preserve">Nota: Los porcentajes en esta tabla, están calculados en base </t>
    </r>
    <r>
      <rPr>
        <b/>
        <i/>
        <sz val="10"/>
        <rFont val="Calibri"/>
        <family val="2"/>
      </rPr>
      <t>al total de la afluencia turística</t>
    </r>
    <r>
      <rPr>
        <sz val="10"/>
        <rFont val="Calibri"/>
        <family val="2"/>
      </rPr>
      <t xml:space="preserve"> a la Riviera Maya.</t>
    </r>
  </si>
  <si>
    <t>RANGO</t>
  </si>
  <si>
    <t>1 a 100</t>
  </si>
  <si>
    <t>101 a + de  400</t>
  </si>
  <si>
    <t xml:space="preserve">EXTRANJEROS </t>
  </si>
  <si>
    <t>OCUPACIÓN HOTELERA DIARIA</t>
  </si>
  <si>
    <t>Viernes</t>
  </si>
  <si>
    <t>Sábado</t>
  </si>
  <si>
    <t>Domingo</t>
  </si>
  <si>
    <t>Lunes</t>
  </si>
  <si>
    <t>Martes</t>
  </si>
  <si>
    <t>Miércoles</t>
  </si>
  <si>
    <t>Jueves</t>
  </si>
  <si>
    <t>DIA</t>
  </si>
  <si>
    <t>OCUPACION GENERAL</t>
  </si>
  <si>
    <t>OCUPACION PLAYACAR</t>
  </si>
  <si>
    <t>OCUPACION PLAYA DEL CARMEN</t>
  </si>
  <si>
    <t>OCUPACION PLAN EUROPEO</t>
  </si>
  <si>
    <t>OCUPACION TODO INCLUIDO</t>
  </si>
  <si>
    <t>OCUP. HOTELES PEQUEÑOS</t>
  </si>
  <si>
    <t>No. DE CUARTOS</t>
  </si>
  <si>
    <t>ESTANCIA PROMEDIO</t>
  </si>
  <si>
    <t>% DE OCUPACIÓN</t>
  </si>
  <si>
    <t>EL DORADO MAROMA</t>
  </si>
  <si>
    <t xml:space="preserve">CATALONIA RIVIERA MAYA   </t>
  </si>
  <si>
    <t xml:space="preserve">CATALONIA ROYAL TULUM  </t>
  </si>
  <si>
    <t xml:space="preserve">CATALONIA YUCATAN BEACH </t>
  </si>
  <si>
    <t xml:space="preserve">DREAMS TULUM </t>
  </si>
  <si>
    <t xml:space="preserve">H10 OCEAN MAYA </t>
  </si>
  <si>
    <t>MUNDO</t>
  </si>
  <si>
    <t>FIDEICOMISO DE PROMOCIÓN TURÍSTICA RIVIERA MAYA</t>
  </si>
  <si>
    <t>CUARTOS NOCHE OCUPADOS MENSUAL</t>
  </si>
  <si>
    <t>COMPARATIVO CUARTOS NOCHE OCUPADOS</t>
  </si>
  <si>
    <t>3.- SUDAMERICA</t>
  </si>
  <si>
    <t>4.-CARIBE</t>
  </si>
  <si>
    <t>5.-OCEANIA</t>
  </si>
  <si>
    <t>6.- ASIA</t>
  </si>
  <si>
    <t>7.- AFRICA</t>
  </si>
  <si>
    <t>8.-EUROPA</t>
  </si>
  <si>
    <t>AZUL FIVES</t>
  </si>
  <si>
    <t>OCEAN BREEZE</t>
  </si>
  <si>
    <t xml:space="preserve">RESTO DEL MUNDO </t>
  </si>
  <si>
    <t>BEL AIR XPUHA</t>
  </si>
  <si>
    <t>GRAN BAHIA PRINCIPE SIAN KA'AN</t>
  </si>
  <si>
    <t>PARADISUS LA ESMERALDA</t>
  </si>
  <si>
    <t>PARADISUS LA PERLA</t>
  </si>
  <si>
    <t>THE ROYAL SUITES YUCATAN BY PALLADIUM</t>
  </si>
  <si>
    <t>CANADA</t>
  </si>
  <si>
    <t>MEXICO</t>
  </si>
  <si>
    <t>BLUE DIAMOND RIVIERA MAYA</t>
  </si>
  <si>
    <t>PROCEDENCIA DEL TURISMO EXTRANJERO POR REGIÓN</t>
  </si>
  <si>
    <t>CUARTOS NOCHE OCUPADOS ACUMULADO</t>
  </si>
  <si>
    <t>Posición 2013</t>
  </si>
  <si>
    <t>OASIS TULUM (antes Be live Riviera Maya)</t>
  </si>
  <si>
    <t>PAVO REAL BEACH RESORT</t>
  </si>
  <si>
    <t>SANDOS CARACOL ECO RESORTS &amp; SPA</t>
  </si>
  <si>
    <t>SANDOS PLAYACAR BEACH RESORTS &amp; SPA</t>
  </si>
  <si>
    <t>2014-10</t>
  </si>
  <si>
    <t>2014-11</t>
  </si>
  <si>
    <t>2014-12</t>
  </si>
  <si>
    <t>2014-13</t>
  </si>
  <si>
    <t>COMPARATIVO OCUPACIÓN Y AFLUENCIA 2010-2014</t>
  </si>
  <si>
    <t>2010-2014</t>
  </si>
  <si>
    <t>TABLA DE OCUPACION HOTELERA AÑO 2014</t>
  </si>
  <si>
    <t>FIDEICOMISO DE PROMOCION TURISTICA RIVIERA MAYA</t>
  </si>
  <si>
    <t>DEPARTAMENTO DE ESTADÍSTICA</t>
  </si>
  <si>
    <t>OCUPACIÓN HOTELERA MENSUAL</t>
  </si>
  <si>
    <t>SEP</t>
  </si>
  <si>
    <t>ACUMULADO</t>
  </si>
  <si>
    <t xml:space="preserve">OCUP. HOTELES PEQ. </t>
  </si>
  <si>
    <t>ENERO - DICIEMBRE      2 0 1 4</t>
  </si>
  <si>
    <t>Corea</t>
  </si>
  <si>
    <t>AÑO 2014</t>
  </si>
  <si>
    <t>DESGLOSE MENSUAL 2014</t>
  </si>
  <si>
    <t xml:space="preserve"> ENE 2014</t>
  </si>
  <si>
    <t xml:space="preserve"> FEB 2014</t>
  </si>
  <si>
    <t xml:space="preserve"> MAR 2014</t>
  </si>
  <si>
    <t xml:space="preserve"> ABR 2014</t>
  </si>
  <si>
    <t xml:space="preserve"> MAY 2014</t>
  </si>
  <si>
    <t xml:space="preserve"> JUN 2014</t>
  </si>
  <si>
    <t>PRIMER SEMESTRE 2014</t>
  </si>
  <si>
    <t>Posición 2014</t>
  </si>
  <si>
    <t>2 0 1 4</t>
  </si>
  <si>
    <t>PRIMER SEMESTRE AÑO 2014</t>
  </si>
  <si>
    <t>ITALIA</t>
  </si>
  <si>
    <t>BÉLGICA</t>
  </si>
  <si>
    <t>ESPAÑA</t>
  </si>
  <si>
    <t>FRANCIA</t>
  </si>
  <si>
    <t>GRAN BRETAÑA</t>
  </si>
  <si>
    <t>HOLANDA</t>
  </si>
  <si>
    <t>RUSIA</t>
  </si>
  <si>
    <t>SUIZA</t>
  </si>
  <si>
    <t>ARGENTINA</t>
  </si>
  <si>
    <t>BRASIL</t>
  </si>
  <si>
    <t>CHILE</t>
  </si>
  <si>
    <t>TOTAL PRIN. MDOS.</t>
  </si>
  <si>
    <t>TOTAL DESTINO</t>
  </si>
  <si>
    <t>Ctos. Ocup.</t>
  </si>
  <si>
    <t>%PART.</t>
  </si>
  <si>
    <t>SUECIA</t>
  </si>
  <si>
    <t>COMPARATIVO POR PAISES DE LOS AÑOS 2014 VS 2013</t>
  </si>
  <si>
    <t>HARD ROCK RIVIERA MAYA</t>
  </si>
  <si>
    <t>OCCIDENTAL ALLEGRO PLAYACAR</t>
  </si>
  <si>
    <t>OCCIDENTAL GRAND XCARET</t>
  </si>
  <si>
    <t>SEN SERENITY (antes ADONIS TULUM)</t>
  </si>
  <si>
    <t xml:space="preserve">Acumulado </t>
  </si>
  <si>
    <t>GENERATIONS MAROMA</t>
  </si>
  <si>
    <t>GENERATIONS RIVIERA MAYA</t>
  </si>
  <si>
    <t>THE REEF COCO BEACH</t>
  </si>
  <si>
    <t>THE ROYAL IN PLAYA DEL CARMEN</t>
  </si>
  <si>
    <t>2014-2013</t>
  </si>
  <si>
    <t>ALEMANIA</t>
  </si>
  <si>
    <t xml:space="preserve"> JUL 2014</t>
  </si>
  <si>
    <t xml:space="preserve"> AGO 2014</t>
  </si>
  <si>
    <t xml:space="preserve"> SEP 2014</t>
  </si>
  <si>
    <t xml:space="preserve"> OCT 2014</t>
  </si>
  <si>
    <t xml:space="preserve"> NOV 2014</t>
  </si>
  <si>
    <t xml:space="preserve"> DIC 2014</t>
  </si>
  <si>
    <t>SEGUNDO SEMESTRE 2014</t>
  </si>
  <si>
    <t>SEGUNDO SEMESTRE AÑO 2014</t>
  </si>
  <si>
    <t>PLATINUM YUCATAN PRINCESS</t>
  </si>
  <si>
    <t>391 Hoteles distribuidos en los direrentes Microdestinos de la Riviera Maya a lo largo de 120 kms. de costa</t>
  </si>
  <si>
    <t>D  I  C   I  E  M  B  R  E           2   0   1   4</t>
  </si>
  <si>
    <r>
      <t xml:space="preserve">El Barómetro Turístico de la Riviera Maya en su </t>
    </r>
    <r>
      <rPr>
        <b/>
        <sz val="10"/>
        <rFont val="Calibri"/>
        <family val="2"/>
        <scheme val="minor"/>
      </rPr>
      <t>Du</t>
    </r>
    <r>
      <rPr>
        <b/>
        <sz val="10"/>
        <rFont val="Calibri"/>
        <family val="2"/>
      </rPr>
      <t xml:space="preserve">centésima Tercera </t>
    </r>
    <r>
      <rPr>
        <sz val="10"/>
        <rFont val="Calibri"/>
        <family val="2"/>
      </rPr>
      <t>edición correspondiente</t>
    </r>
  </si>
  <si>
    <t>MES  DE  DICIEMBRE  DE  2014</t>
  </si>
  <si>
    <t>ENERO - DICIEMBRE  DE  2014</t>
  </si>
  <si>
    <t>ENERO - DICIEMBRE</t>
  </si>
  <si>
    <t>Vacaciones de Invierno</t>
  </si>
  <si>
    <t>D  I  C   I  E  M  B  R  E        D E        2  0  1  4</t>
  </si>
  <si>
    <t>D  I  C  I  E  M  B  R  E</t>
  </si>
  <si>
    <t>E  N  E  R  O  -  D I C I E M B R E</t>
  </si>
  <si>
    <t>D  I  C  I  E  M  B  R  E      2 0 1 4</t>
  </si>
  <si>
    <t>E  N  E  R  O  -  D  I  C  I  E  M  B  R  E       2 0 1 4</t>
  </si>
  <si>
    <t>DICIEMBRE 2013</t>
  </si>
  <si>
    <t>DICIEMBRE 2014</t>
  </si>
  <si>
    <t>ENE - DIC 2013</t>
  </si>
  <si>
    <t>ENE - DIC 2014</t>
  </si>
  <si>
    <t>DICIEMBRE    2014  VS  2013</t>
  </si>
  <si>
    <t>DICIEMBRE  2013</t>
  </si>
  <si>
    <t>DICIEMBRE  2014</t>
  </si>
  <si>
    <t>ENERO - DICIEMBRE  2014  VS  2013</t>
  </si>
  <si>
    <t>ENE-DIC  2013</t>
  </si>
  <si>
    <t>ENE-DIC  2014</t>
  </si>
  <si>
    <t>E  N  E  R  O     -     D I C  I  E  M  B  R  E</t>
  </si>
  <si>
    <t>E N E R O - D I C I E M B R E</t>
  </si>
  <si>
    <t>D  I  C  I  E  M  B  R  E       2  0  1  4</t>
  </si>
  <si>
    <r>
      <t>al</t>
    </r>
    <r>
      <rPr>
        <sz val="10"/>
        <rFont val="Calibri"/>
        <family val="2"/>
      </rPr>
      <t xml:space="preserve"> 79.07</t>
    </r>
    <r>
      <rPr>
        <b/>
        <sz val="10"/>
        <rFont val="Calibri"/>
        <family val="2"/>
      </rPr>
      <t>%</t>
    </r>
    <r>
      <rPr>
        <sz val="10"/>
        <rFont val="Calibri"/>
        <family val="2"/>
      </rPr>
      <t xml:space="preserve"> del total de cuartos existentes a la fecha, los cuales son </t>
    </r>
    <r>
      <rPr>
        <b/>
        <sz val="10"/>
        <rFont val="Calibri"/>
        <family val="2"/>
      </rPr>
      <t xml:space="preserve">41,407 </t>
    </r>
    <r>
      <rPr>
        <sz val="10"/>
        <rFont val="Calibri"/>
        <family val="2"/>
      </rPr>
      <t>de acuerdo al inventario</t>
    </r>
  </si>
  <si>
    <r>
      <t>Diciembre del año 2014, fue elaborado con un muestreo de</t>
    </r>
    <r>
      <rPr>
        <b/>
        <sz val="10"/>
        <rFont val="Calibri"/>
        <family val="2"/>
      </rPr>
      <t xml:space="preserve"> 33,218 </t>
    </r>
    <r>
      <rPr>
        <sz val="10"/>
        <rFont val="Calibri"/>
        <family val="2"/>
      </rPr>
      <t>cuartos, que corresponde</t>
    </r>
  </si>
  <si>
    <r>
      <t>Nota: Los principales mercados para Riviera Maya de Enero-Diciembre representan el</t>
    </r>
    <r>
      <rPr>
        <b/>
        <sz val="9"/>
        <rFont val="Calibri"/>
        <family val="2"/>
      </rPr>
      <t xml:space="preserve"> 96.33% del total de turistas que visitaron el destino.</t>
    </r>
  </si>
  <si>
    <t>AKUMAL BAY RESORT</t>
  </si>
</sst>
</file>

<file path=xl/styles.xml><?xml version="1.0" encoding="utf-8"?>
<styleSheet xmlns="http://schemas.openxmlformats.org/spreadsheetml/2006/main">
  <numFmts count="10">
    <numFmt numFmtId="164" formatCode="_(&quot;$&quot;\ * #,##0.00_);_(&quot;$&quot;\ * \(#,##0.00\);_(&quot;$&quot;\ * &quot;-&quot;??_);_(@_)"/>
    <numFmt numFmtId="165" formatCode="_(* #,##0.00_);_(* \(#,##0.00\);_(* &quot;-&quot;??_);_(@_)"/>
    <numFmt numFmtId="166" formatCode="0.0"/>
    <numFmt numFmtId="167" formatCode="0.0%"/>
    <numFmt numFmtId="168" formatCode="&quot;$&quot;\ #,##0.00"/>
    <numFmt numFmtId="169" formatCode="0.00_);\(0.00\)"/>
    <numFmt numFmtId="170" formatCode="0_);\(0\)"/>
    <numFmt numFmtId="171" formatCode="#,##0.0;[Red]\-#,##0.0"/>
    <numFmt numFmtId="172" formatCode="mmmm\ yyyy"/>
    <numFmt numFmtId="173" formatCode="#,##0.0;\-#,##0.0"/>
  </numFmts>
  <fonts count="78">
    <font>
      <sz val="10"/>
      <name val="Arial"/>
    </font>
    <font>
      <sz val="10"/>
      <name val="Arial"/>
      <family val="2"/>
    </font>
    <font>
      <b/>
      <sz val="10"/>
      <name val="Arial"/>
      <family val="2"/>
    </font>
    <font>
      <sz val="10"/>
      <name val="Arial"/>
      <family val="2"/>
    </font>
    <font>
      <u/>
      <sz val="10"/>
      <color indexed="12"/>
      <name val="Arial"/>
      <family val="2"/>
    </font>
    <font>
      <sz val="8"/>
      <name val="Arial"/>
      <family val="2"/>
    </font>
    <font>
      <sz val="10"/>
      <color indexed="19"/>
      <name val="Arial"/>
      <family val="2"/>
    </font>
    <font>
      <sz val="10"/>
      <color indexed="62"/>
      <name val="Arial"/>
      <family val="2"/>
    </font>
    <font>
      <sz val="10"/>
      <name val="Calibri"/>
      <family val="2"/>
    </font>
    <font>
      <b/>
      <sz val="10"/>
      <name val="Calibri"/>
      <family val="2"/>
    </font>
    <font>
      <b/>
      <i/>
      <sz val="10"/>
      <name val="Calibri"/>
      <family val="2"/>
    </font>
    <font>
      <b/>
      <sz val="20"/>
      <name val="Arial"/>
      <family val="2"/>
    </font>
    <font>
      <b/>
      <sz val="18"/>
      <name val="Arial"/>
      <family val="2"/>
    </font>
    <font>
      <sz val="11"/>
      <name val="Arial"/>
      <family val="2"/>
    </font>
    <font>
      <sz val="8"/>
      <color indexed="8"/>
      <name val="Arial"/>
      <family val="2"/>
    </font>
    <font>
      <b/>
      <sz val="18"/>
      <name val="Calibri"/>
      <family val="2"/>
      <scheme val="minor"/>
    </font>
    <font>
      <sz val="10"/>
      <name val="Calibri"/>
      <family val="2"/>
      <scheme val="minor"/>
    </font>
    <font>
      <b/>
      <sz val="10"/>
      <name val="Calibri"/>
      <family val="2"/>
      <scheme val="minor"/>
    </font>
    <font>
      <b/>
      <sz val="12"/>
      <name val="Calibri"/>
      <family val="2"/>
      <scheme val="minor"/>
    </font>
    <font>
      <b/>
      <i/>
      <sz val="10"/>
      <name val="Calibri"/>
      <family val="2"/>
      <scheme val="minor"/>
    </font>
    <font>
      <sz val="11"/>
      <name val="Calibri"/>
      <family val="2"/>
      <scheme val="minor"/>
    </font>
    <font>
      <b/>
      <sz val="11"/>
      <name val="Calibri"/>
      <family val="2"/>
      <scheme val="minor"/>
    </font>
    <font>
      <b/>
      <sz val="14"/>
      <name val="Calibri"/>
      <family val="2"/>
      <scheme val="minor"/>
    </font>
    <font>
      <sz val="9"/>
      <name val="Calibri"/>
      <family val="2"/>
      <scheme val="minor"/>
    </font>
    <font>
      <b/>
      <sz val="9"/>
      <name val="Calibri"/>
      <family val="2"/>
      <scheme val="minor"/>
    </font>
    <font>
      <sz val="14"/>
      <name val="Calibri"/>
      <family val="2"/>
      <scheme val="minor"/>
    </font>
    <font>
      <sz val="8"/>
      <name val="Calibri"/>
      <family val="2"/>
      <scheme val="minor"/>
    </font>
    <font>
      <b/>
      <sz val="8"/>
      <name val="Calibri"/>
      <family val="2"/>
      <scheme val="minor"/>
    </font>
    <font>
      <u/>
      <sz val="10"/>
      <color indexed="12"/>
      <name val="Calibri"/>
      <family val="2"/>
      <scheme val="minor"/>
    </font>
    <font>
      <b/>
      <i/>
      <sz val="11"/>
      <name val="Calibri"/>
      <family val="2"/>
      <scheme val="minor"/>
    </font>
    <font>
      <b/>
      <i/>
      <sz val="12"/>
      <name val="Calibri"/>
      <family val="2"/>
      <scheme val="minor"/>
    </font>
    <font>
      <sz val="9"/>
      <color indexed="8"/>
      <name val="Calibri"/>
      <family val="2"/>
      <scheme val="minor"/>
    </font>
    <font>
      <sz val="10"/>
      <color indexed="8"/>
      <name val="Calibri"/>
      <family val="2"/>
      <scheme val="minor"/>
    </font>
    <font>
      <b/>
      <sz val="10"/>
      <color indexed="13"/>
      <name val="Calibri"/>
      <family val="2"/>
      <scheme val="minor"/>
    </font>
    <font>
      <b/>
      <sz val="10"/>
      <color indexed="19"/>
      <name val="Calibri"/>
      <family val="2"/>
      <scheme val="minor"/>
    </font>
    <font>
      <b/>
      <i/>
      <sz val="10"/>
      <color indexed="19"/>
      <name val="Calibri"/>
      <family val="2"/>
      <scheme val="minor"/>
    </font>
    <font>
      <sz val="8"/>
      <color indexed="8"/>
      <name val="Calibri"/>
      <family val="2"/>
      <scheme val="minor"/>
    </font>
    <font>
      <sz val="10"/>
      <color indexed="19"/>
      <name val="Calibri"/>
      <family val="2"/>
      <scheme val="minor"/>
    </font>
    <font>
      <sz val="7"/>
      <name val="Calibri"/>
      <family val="2"/>
      <scheme val="minor"/>
    </font>
    <font>
      <b/>
      <sz val="11"/>
      <color indexed="8"/>
      <name val="Calibri"/>
      <family val="2"/>
      <scheme val="minor"/>
    </font>
    <font>
      <b/>
      <sz val="12"/>
      <color indexed="8"/>
      <name val="Calibri"/>
      <family val="2"/>
      <scheme val="minor"/>
    </font>
    <font>
      <b/>
      <sz val="11"/>
      <color theme="7" tint="0.39997558519241921"/>
      <name val="Arial"/>
      <family val="2"/>
    </font>
    <font>
      <b/>
      <sz val="20"/>
      <color theme="1"/>
      <name val="Calibri"/>
      <family val="2"/>
      <scheme val="minor"/>
    </font>
    <font>
      <b/>
      <sz val="18"/>
      <color theme="1"/>
      <name val="Calibri"/>
      <family val="2"/>
      <scheme val="minor"/>
    </font>
    <font>
      <sz val="12"/>
      <name val="Calibri"/>
      <family val="2"/>
      <scheme val="minor"/>
    </font>
    <font>
      <sz val="12"/>
      <name val="Arial"/>
      <family val="2"/>
    </font>
    <font>
      <b/>
      <i/>
      <sz val="12"/>
      <color theme="4" tint="-0.499984740745262"/>
      <name val="Arial"/>
      <family val="2"/>
    </font>
    <font>
      <b/>
      <sz val="12"/>
      <color theme="4" tint="-0.249977111117893"/>
      <name val="Calibri"/>
      <family val="2"/>
      <scheme val="minor"/>
    </font>
    <font>
      <b/>
      <sz val="12"/>
      <color theme="5"/>
      <name val="Calibri"/>
      <family val="2"/>
      <scheme val="minor"/>
    </font>
    <font>
      <b/>
      <sz val="12"/>
      <color theme="6"/>
      <name val="Calibri"/>
      <family val="2"/>
      <scheme val="minor"/>
    </font>
    <font>
      <b/>
      <sz val="12"/>
      <color theme="7"/>
      <name val="Calibri"/>
      <family val="2"/>
      <scheme val="minor"/>
    </font>
    <font>
      <b/>
      <sz val="12"/>
      <color theme="9"/>
      <name val="Calibri"/>
      <family val="2"/>
      <scheme val="minor"/>
    </font>
    <font>
      <b/>
      <sz val="12"/>
      <color rgb="FF7030A0"/>
      <name val="Calibri"/>
      <family val="2"/>
      <scheme val="minor"/>
    </font>
    <font>
      <b/>
      <sz val="16"/>
      <name val="Calibri"/>
      <family val="2"/>
      <scheme val="minor"/>
    </font>
    <font>
      <b/>
      <sz val="12"/>
      <color rgb="FF002060"/>
      <name val="Calibri"/>
      <family val="2"/>
      <scheme val="minor"/>
    </font>
    <font>
      <sz val="11"/>
      <color indexed="8"/>
      <name val="Calibri"/>
      <family val="2"/>
      <scheme val="minor"/>
    </font>
    <font>
      <sz val="10"/>
      <name val="MS Sans Serif"/>
      <family val="2"/>
    </font>
    <font>
      <b/>
      <sz val="14"/>
      <color indexed="8"/>
      <name val="Calibri"/>
      <family val="2"/>
      <scheme val="minor"/>
    </font>
    <font>
      <b/>
      <i/>
      <sz val="11"/>
      <color indexed="56"/>
      <name val="Calibri"/>
      <family val="2"/>
      <scheme val="minor"/>
    </font>
    <font>
      <sz val="24"/>
      <name val="Calibri"/>
      <family val="2"/>
      <scheme val="minor"/>
    </font>
    <font>
      <b/>
      <sz val="22"/>
      <name val="Calibri"/>
      <family val="2"/>
      <scheme val="minor"/>
    </font>
    <font>
      <b/>
      <i/>
      <sz val="10"/>
      <name val="Arial"/>
      <family val="2"/>
    </font>
    <font>
      <b/>
      <sz val="12"/>
      <color theme="2" tint="-0.499984740745262"/>
      <name val="Calibri"/>
      <family val="2"/>
      <scheme val="minor"/>
    </font>
    <font>
      <b/>
      <sz val="12"/>
      <color indexed="12"/>
      <name val="Calibri"/>
      <family val="2"/>
      <scheme val="minor"/>
    </font>
    <font>
      <b/>
      <sz val="12"/>
      <color theme="9" tint="-0.249977111117893"/>
      <name val="Calibri"/>
      <family val="2"/>
      <scheme val="minor"/>
    </font>
    <font>
      <b/>
      <sz val="12"/>
      <color indexed="10"/>
      <name val="Calibri"/>
      <family val="2"/>
      <scheme val="minor"/>
    </font>
    <font>
      <b/>
      <sz val="12"/>
      <color indexed="14"/>
      <name val="Calibri"/>
      <family val="2"/>
      <scheme val="minor"/>
    </font>
    <font>
      <b/>
      <sz val="12"/>
      <color indexed="20"/>
      <name val="Calibri"/>
      <family val="2"/>
      <scheme val="minor"/>
    </font>
    <font>
      <b/>
      <sz val="12"/>
      <color indexed="50"/>
      <name val="Calibri"/>
      <family val="2"/>
      <scheme val="minor"/>
    </font>
    <font>
      <b/>
      <sz val="12"/>
      <color theme="4"/>
      <name val="Calibri"/>
      <family val="2"/>
      <scheme val="minor"/>
    </font>
    <font>
      <b/>
      <sz val="12"/>
      <color rgb="FF0070C0"/>
      <name val="Calibri"/>
      <family val="2"/>
      <scheme val="minor"/>
    </font>
    <font>
      <b/>
      <sz val="12"/>
      <color indexed="40"/>
      <name val="Calibri"/>
      <family val="2"/>
      <scheme val="minor"/>
    </font>
    <font>
      <b/>
      <sz val="12"/>
      <color indexed="46"/>
      <name val="Calibri"/>
      <family val="2"/>
      <scheme val="minor"/>
    </font>
    <font>
      <b/>
      <sz val="10"/>
      <color theme="0"/>
      <name val="Calibri"/>
      <family val="2"/>
      <scheme val="minor"/>
    </font>
    <font>
      <sz val="10"/>
      <color theme="0"/>
      <name val="Calibri"/>
      <family val="2"/>
      <scheme val="minor"/>
    </font>
    <font>
      <b/>
      <sz val="12"/>
      <color theme="8" tint="-0.499984740745262"/>
      <name val="Calibri"/>
      <family val="2"/>
      <scheme val="minor"/>
    </font>
    <font>
      <b/>
      <sz val="9"/>
      <name val="Calibri"/>
      <family val="2"/>
    </font>
    <font>
      <sz val="12"/>
      <color indexed="8"/>
      <name val="Calibri"/>
      <family val="2"/>
      <scheme val="minor"/>
    </font>
  </fonts>
  <fills count="8">
    <fill>
      <patternFill patternType="none"/>
    </fill>
    <fill>
      <patternFill patternType="gray125"/>
    </fill>
    <fill>
      <patternFill patternType="solid">
        <fgColor theme="0"/>
        <bgColor indexed="64"/>
      </patternFill>
    </fill>
    <fill>
      <patternFill patternType="solid">
        <fgColor rgb="FFF0F9E7"/>
        <bgColor indexed="64"/>
      </patternFill>
    </fill>
    <fill>
      <patternFill patternType="solid">
        <fgColor rgb="FFCCCCFF"/>
        <bgColor indexed="64"/>
      </patternFill>
    </fill>
    <fill>
      <patternFill patternType="solid">
        <fgColor theme="8" tint="0.39997558519241921"/>
        <bgColor indexed="64"/>
      </patternFill>
    </fill>
    <fill>
      <patternFill patternType="solid">
        <fgColor rgb="FF9999FF"/>
        <bgColor indexed="64"/>
      </patternFill>
    </fill>
    <fill>
      <patternFill patternType="solid">
        <fgColor theme="7" tint="0.79998168889431442"/>
        <bgColor indexed="64"/>
      </patternFill>
    </fill>
  </fills>
  <borders count="46">
    <border>
      <left/>
      <right/>
      <top/>
      <bottom/>
      <diagonal/>
    </border>
    <border>
      <left style="thin">
        <color indexed="23"/>
      </left>
      <right style="thin">
        <color indexed="55"/>
      </right>
      <top style="thin">
        <color indexed="23"/>
      </top>
      <bottom style="thin">
        <color indexed="55"/>
      </bottom>
      <diagonal/>
    </border>
    <border>
      <left style="thin">
        <color indexed="55"/>
      </left>
      <right style="thin">
        <color indexed="55"/>
      </right>
      <top style="thin">
        <color indexed="23"/>
      </top>
      <bottom style="thin">
        <color indexed="55"/>
      </bottom>
      <diagonal/>
    </border>
    <border>
      <left style="thin">
        <color indexed="55"/>
      </left>
      <right style="thin">
        <color indexed="23"/>
      </right>
      <top style="thin">
        <color indexed="23"/>
      </top>
      <bottom style="thin">
        <color indexed="55"/>
      </bottom>
      <diagonal/>
    </border>
    <border>
      <left style="thin">
        <color indexed="23"/>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23"/>
      </left>
      <right style="thin">
        <color indexed="55"/>
      </right>
      <top style="thin">
        <color indexed="55"/>
      </top>
      <bottom style="thin">
        <color indexed="23"/>
      </bottom>
      <diagonal/>
    </border>
    <border>
      <left style="thin">
        <color indexed="55"/>
      </left>
      <right style="thin">
        <color indexed="55"/>
      </right>
      <top style="thin">
        <color indexed="55"/>
      </top>
      <bottom style="thin">
        <color indexed="23"/>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bottom/>
      <diagonal/>
    </border>
    <border>
      <left/>
      <right/>
      <top style="thin">
        <color theme="0" tint="-0.499984740745262"/>
      </top>
      <bottom style="thin">
        <color theme="0" tint="-0.499984740745262"/>
      </bottom>
      <diagonal/>
    </border>
    <border>
      <left style="thin">
        <color theme="0" tint="-0.249977111117893"/>
      </left>
      <right style="thin">
        <color theme="0" tint="-0.249977111117893"/>
      </right>
      <top style="thin">
        <color theme="0" tint="-0.499984740745262"/>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499984740745262"/>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bottom style="thin">
        <color theme="0" tint="-0.499984740745262"/>
      </bottom>
      <diagonal/>
    </border>
    <border>
      <left/>
      <right style="thin">
        <color theme="0" tint="-0.499984740745262"/>
      </right>
      <top style="thin">
        <color theme="0" tint="-0.34998626667073579"/>
      </top>
      <bottom style="thin">
        <color theme="0" tint="-0.34998626667073579"/>
      </bottom>
      <diagonal/>
    </border>
    <border>
      <left style="thin">
        <color theme="0" tint="-0.499984740745262"/>
      </left>
      <right/>
      <top style="thin">
        <color theme="0" tint="-0.34998626667073579"/>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top style="thin">
        <color theme="0" tint="-0.34998626667073579"/>
      </top>
      <bottom/>
      <diagonal/>
    </border>
    <border>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style="thin">
        <color theme="0" tint="-0.34998626667073579"/>
      </right>
      <top/>
      <bottom style="thin">
        <color theme="0" tint="-0.34998626667073579"/>
      </bottom>
      <diagonal/>
    </border>
    <border>
      <left/>
      <right style="thin">
        <color theme="0" tint="-0.34998626667073579"/>
      </right>
      <top/>
      <bottom/>
      <diagonal/>
    </border>
    <border>
      <left style="thin">
        <color theme="0" tint="-0.34998626667073579"/>
      </left>
      <right style="thin">
        <color theme="0" tint="-0.499984740745262"/>
      </right>
      <top/>
      <bottom style="thin">
        <color theme="0" tint="-0.34998626667073579"/>
      </bottom>
      <diagonal/>
    </border>
    <border>
      <left style="thin">
        <color theme="0" tint="-0.499984740745262"/>
      </left>
      <right style="thin">
        <color theme="0" tint="-0.499984740745262"/>
      </right>
      <top/>
      <bottom style="thin">
        <color theme="0" tint="-0.34998626667073579"/>
      </bottom>
      <diagonal/>
    </border>
    <border>
      <left style="thin">
        <color theme="0" tint="-0.499984740745262"/>
      </left>
      <right style="thin">
        <color theme="0" tint="-0.34998626667073579"/>
      </right>
      <top/>
      <bottom style="thin">
        <color theme="0" tint="-0.34998626667073579"/>
      </bottom>
      <diagonal/>
    </border>
    <border>
      <left style="thin">
        <color theme="0" tint="-0.34998626667073579"/>
      </left>
      <right style="thin">
        <color theme="0" tint="-0.34998626667073579"/>
      </right>
      <top style="double">
        <color theme="0" tint="-0.34998626667073579"/>
      </top>
      <bottom style="double">
        <color theme="0" tint="-0.34998626667073579"/>
      </bottom>
      <diagonal/>
    </border>
    <border>
      <left style="thin">
        <color indexed="22"/>
      </left>
      <right style="thin">
        <color indexed="22"/>
      </right>
      <top/>
      <bottom style="thin">
        <color indexed="22"/>
      </bottom>
      <diagonal/>
    </border>
    <border>
      <left style="thin">
        <color indexed="22"/>
      </left>
      <right style="thin">
        <color indexed="22"/>
      </right>
      <top style="thin">
        <color indexed="22"/>
      </top>
      <bottom style="thin">
        <color indexed="22"/>
      </bottom>
      <diagonal/>
    </border>
    <border>
      <left style="thin">
        <color indexed="22"/>
      </left>
      <right style="thin">
        <color indexed="22"/>
      </right>
      <top style="thin">
        <color indexed="22"/>
      </top>
      <bottom/>
      <diagonal/>
    </border>
    <border>
      <left style="thin">
        <color theme="0" tint="-0.499984740745262"/>
      </left>
      <right style="thin">
        <color theme="0" tint="-0.499984740745262"/>
      </right>
      <top style="thin">
        <color theme="0" tint="-0.499984740745262"/>
      </top>
      <bottom style="thin">
        <color indexed="63"/>
      </bottom>
      <diagonal/>
    </border>
    <border>
      <left style="thin">
        <color theme="0" tint="-0.499984740745262"/>
      </left>
      <right style="thin">
        <color indexed="63"/>
      </right>
      <top style="thin">
        <color theme="0" tint="-0.499984740745262"/>
      </top>
      <bottom/>
      <diagonal/>
    </border>
    <border>
      <left style="thin">
        <color indexed="63"/>
      </left>
      <right style="thin">
        <color theme="0" tint="-0.499984740745262"/>
      </right>
      <top style="thin">
        <color theme="0" tint="-0.499984740745262"/>
      </top>
      <bottom/>
      <diagonal/>
    </border>
    <border>
      <left style="thin">
        <color theme="0" tint="-0.499984740745262"/>
      </left>
      <right style="thin">
        <color theme="0" tint="-0.499984740745262"/>
      </right>
      <top style="thin">
        <color indexed="63"/>
      </top>
      <bottom style="thin">
        <color theme="0" tint="-0.499984740745262"/>
      </bottom>
      <diagonal/>
    </border>
    <border>
      <left style="thin">
        <color theme="0" tint="-0.499984740745262"/>
      </left>
      <right/>
      <top/>
      <bottom style="thin">
        <color theme="0" tint="-0.499984740745262"/>
      </bottom>
      <diagonal/>
    </border>
    <border>
      <left/>
      <right style="thin">
        <color theme="0" tint="-0.499984740745262"/>
      </right>
      <top/>
      <bottom style="thin">
        <color theme="0" tint="-0.499984740745262"/>
      </bottom>
      <diagonal/>
    </border>
  </borders>
  <cellStyleXfs count="5">
    <xf numFmtId="0" fontId="0" fillId="0" borderId="0"/>
    <xf numFmtId="0" fontId="3" fillId="0" borderId="0" applyFill="0"/>
    <xf numFmtId="0" fontId="4" fillId="0" borderId="0" applyNumberFormat="0" applyFill="0" applyBorder="0" applyAlignment="0" applyProtection="0">
      <alignment vertical="top"/>
      <protection locked="0"/>
    </xf>
    <xf numFmtId="9" fontId="1" fillId="0" borderId="0" applyFont="0" applyFill="0" applyBorder="0" applyAlignment="0" applyProtection="0"/>
    <xf numFmtId="0" fontId="56" fillId="0" borderId="0"/>
  </cellStyleXfs>
  <cellXfs count="538">
    <xf numFmtId="0" fontId="0" fillId="0" borderId="0" xfId="0"/>
    <xf numFmtId="0" fontId="0" fillId="0" borderId="0" xfId="0" applyBorder="1"/>
    <xf numFmtId="0" fontId="6" fillId="0" borderId="0" xfId="0" applyFont="1"/>
    <xf numFmtId="0" fontId="7" fillId="0" borderId="0" xfId="0" applyFont="1" applyBorder="1"/>
    <xf numFmtId="0" fontId="15" fillId="0" borderId="0" xfId="0" applyFont="1" applyAlignment="1">
      <alignment horizontal="center"/>
    </xf>
    <xf numFmtId="0" fontId="16" fillId="0" borderId="0" xfId="0" applyFont="1" applyBorder="1"/>
    <xf numFmtId="0" fontId="15" fillId="0" borderId="0" xfId="0" applyFont="1" applyBorder="1" applyAlignment="1">
      <alignment horizontal="center"/>
    </xf>
    <xf numFmtId="0" fontId="16" fillId="0" borderId="0" xfId="0" applyFont="1"/>
    <xf numFmtId="17" fontId="17" fillId="0" borderId="0" xfId="0" applyNumberFormat="1" applyFont="1"/>
    <xf numFmtId="0" fontId="16" fillId="0" borderId="0" xfId="0" applyFont="1" applyFill="1"/>
    <xf numFmtId="0" fontId="18" fillId="0" borderId="0" xfId="0" applyFont="1" applyAlignment="1">
      <alignment horizontal="center"/>
    </xf>
    <xf numFmtId="17" fontId="15" fillId="0" borderId="0" xfId="0" applyNumberFormat="1" applyFont="1" applyAlignment="1">
      <alignment horizontal="center"/>
    </xf>
    <xf numFmtId="0" fontId="16" fillId="0" borderId="0" xfId="0" applyFont="1" applyAlignment="1">
      <alignment horizontal="left"/>
    </xf>
    <xf numFmtId="0" fontId="17" fillId="0" borderId="0" xfId="0" applyFont="1"/>
    <xf numFmtId="0" fontId="19" fillId="0" borderId="0" xfId="0" applyFont="1"/>
    <xf numFmtId="0" fontId="20" fillId="0" borderId="0" xfId="0" applyFont="1"/>
    <xf numFmtId="10" fontId="20" fillId="0" borderId="0" xfId="0" applyNumberFormat="1" applyFont="1"/>
    <xf numFmtId="3" fontId="20" fillId="0" borderId="0" xfId="0" applyNumberFormat="1" applyFont="1"/>
    <xf numFmtId="0" fontId="17" fillId="0" borderId="0" xfId="0" applyFont="1" applyAlignment="1">
      <alignment horizontal="center"/>
    </xf>
    <xf numFmtId="10" fontId="20" fillId="0" borderId="0" xfId="0" applyNumberFormat="1" applyFont="1" applyAlignment="1">
      <alignment horizontal="center"/>
    </xf>
    <xf numFmtId="10" fontId="21" fillId="0" borderId="0" xfId="0" applyNumberFormat="1" applyFont="1" applyAlignment="1">
      <alignment horizontal="center"/>
    </xf>
    <xf numFmtId="0" fontId="21" fillId="0" borderId="0" xfId="0" applyFont="1" applyAlignment="1">
      <alignment horizontal="center"/>
    </xf>
    <xf numFmtId="0" fontId="22" fillId="0" borderId="0" xfId="0" applyFont="1" applyAlignment="1">
      <alignment horizontal="center"/>
    </xf>
    <xf numFmtId="0" fontId="23" fillId="0" borderId="0" xfId="0" applyFont="1"/>
    <xf numFmtId="0" fontId="16" fillId="0" borderId="0" xfId="0" applyFont="1" applyBorder="1" applyAlignment="1">
      <alignment horizontal="left"/>
    </xf>
    <xf numFmtId="17" fontId="22" fillId="0" borderId="0" xfId="0" applyNumberFormat="1" applyFont="1" applyBorder="1" applyAlignment="1">
      <alignment horizontal="center"/>
    </xf>
    <xf numFmtId="0" fontId="23" fillId="0" borderId="0" xfId="0" applyFont="1" applyBorder="1"/>
    <xf numFmtId="0" fontId="21" fillId="0" borderId="0" xfId="0" applyFont="1"/>
    <xf numFmtId="0" fontId="24" fillId="0" borderId="0" xfId="0" applyFont="1" applyFill="1" applyBorder="1" applyAlignment="1">
      <alignment horizontal="left"/>
    </xf>
    <xf numFmtId="10" fontId="17" fillId="0" borderId="0" xfId="0" applyNumberFormat="1" applyFont="1" applyBorder="1" applyAlignment="1">
      <alignment horizontal="center"/>
    </xf>
    <xf numFmtId="0" fontId="22" fillId="0" borderId="0" xfId="0" applyFont="1" applyAlignment="1">
      <alignment horizontal="left"/>
    </xf>
    <xf numFmtId="0" fontId="16" fillId="0" borderId="0" xfId="0" applyFont="1" applyFill="1" applyBorder="1"/>
    <xf numFmtId="0" fontId="16" fillId="0" borderId="0" xfId="0" applyFont="1" applyFill="1" applyBorder="1" applyAlignment="1">
      <alignment horizontal="right"/>
    </xf>
    <xf numFmtId="10" fontId="16" fillId="0" borderId="0" xfId="0" applyNumberFormat="1" applyFont="1" applyFill="1" applyBorder="1"/>
    <xf numFmtId="166" fontId="16" fillId="0" borderId="0" xfId="0" applyNumberFormat="1" applyFont="1" applyFill="1" applyBorder="1"/>
    <xf numFmtId="0" fontId="17" fillId="0" borderId="0" xfId="0" applyFont="1" applyFill="1"/>
    <xf numFmtId="0" fontId="19" fillId="0" borderId="0" xfId="0" applyFont="1" applyFill="1" applyBorder="1" applyAlignment="1"/>
    <xf numFmtId="0" fontId="20" fillId="0" borderId="0" xfId="0" applyFont="1" applyBorder="1"/>
    <xf numFmtId="17" fontId="16" fillId="0" borderId="0" xfId="0" applyNumberFormat="1" applyFont="1"/>
    <xf numFmtId="0" fontId="25" fillId="0" borderId="0" xfId="0" applyFont="1" applyAlignment="1">
      <alignment horizontal="left"/>
    </xf>
    <xf numFmtId="0" fontId="25" fillId="0" borderId="0" xfId="0" applyFont="1" applyAlignment="1">
      <alignment horizontal="center"/>
    </xf>
    <xf numFmtId="172" fontId="21" fillId="0" borderId="0" xfId="0" applyNumberFormat="1" applyFont="1" applyAlignment="1">
      <alignment horizontal="left"/>
    </xf>
    <xf numFmtId="0" fontId="21" fillId="0" borderId="9" xfId="0" applyFont="1" applyBorder="1"/>
    <xf numFmtId="3" fontId="20" fillId="0" borderId="9" xfId="0" applyNumberFormat="1" applyFont="1" applyBorder="1"/>
    <xf numFmtId="3" fontId="16" fillId="0" borderId="0" xfId="0" applyNumberFormat="1" applyFont="1"/>
    <xf numFmtId="17" fontId="22" fillId="0" borderId="0" xfId="0" applyNumberFormat="1" applyFont="1" applyAlignment="1">
      <alignment horizontal="center"/>
    </xf>
    <xf numFmtId="17" fontId="22" fillId="0" borderId="0" xfId="0" applyNumberFormat="1" applyFont="1" applyAlignment="1">
      <alignment horizontal="left"/>
    </xf>
    <xf numFmtId="0" fontId="17" fillId="0" borderId="0" xfId="0" applyFont="1" applyBorder="1" applyAlignment="1">
      <alignment horizontal="center"/>
    </xf>
    <xf numFmtId="0" fontId="20" fillId="0" borderId="0" xfId="0" applyFont="1" applyAlignment="1">
      <alignment horizontal="center"/>
    </xf>
    <xf numFmtId="0" fontId="21" fillId="0" borderId="0" xfId="0" applyFont="1" applyBorder="1" applyAlignment="1">
      <alignment horizontal="center"/>
    </xf>
    <xf numFmtId="0" fontId="16" fillId="0" borderId="0" xfId="0" applyFont="1" applyAlignment="1"/>
    <xf numFmtId="0" fontId="15" fillId="0" borderId="0" xfId="0" applyFont="1" applyAlignment="1">
      <alignment horizontal="left"/>
    </xf>
    <xf numFmtId="3" fontId="16" fillId="0" borderId="0" xfId="0" applyNumberFormat="1" applyFont="1" applyBorder="1"/>
    <xf numFmtId="10" fontId="16" fillId="0" borderId="0" xfId="0" applyNumberFormat="1" applyFont="1" applyFill="1" applyBorder="1" applyAlignment="1"/>
    <xf numFmtId="1" fontId="16" fillId="0" borderId="0" xfId="0" applyNumberFormat="1" applyFont="1"/>
    <xf numFmtId="0" fontId="17" fillId="0" borderId="0" xfId="0" applyFont="1" applyFill="1" applyBorder="1" applyAlignment="1">
      <alignment horizontal="left"/>
    </xf>
    <xf numFmtId="1" fontId="16" fillId="0" borderId="0" xfId="0" applyNumberFormat="1" applyFont="1" applyFill="1" applyBorder="1" applyAlignment="1"/>
    <xf numFmtId="0" fontId="16" fillId="0" borderId="0" xfId="0" applyFont="1" applyFill="1" applyBorder="1" applyAlignment="1"/>
    <xf numFmtId="1" fontId="17" fillId="0" borderId="0" xfId="0" applyNumberFormat="1" applyFont="1" applyFill="1" applyBorder="1" applyAlignment="1"/>
    <xf numFmtId="10" fontId="17" fillId="0" borderId="0" xfId="0" applyNumberFormat="1" applyFont="1" applyFill="1" applyBorder="1" applyAlignment="1"/>
    <xf numFmtId="0" fontId="26" fillId="0" borderId="0" xfId="0" applyFont="1"/>
    <xf numFmtId="0" fontId="19" fillId="0" borderId="0" xfId="0" applyFont="1" applyFill="1" applyBorder="1" applyAlignment="1">
      <alignment horizontal="left"/>
    </xf>
    <xf numFmtId="3" fontId="17" fillId="0" borderId="0" xfId="0" applyNumberFormat="1" applyFont="1" applyFill="1" applyBorder="1" applyAlignment="1"/>
    <xf numFmtId="167" fontId="16" fillId="0" borderId="0" xfId="0" applyNumberFormat="1" applyFont="1" applyFill="1" applyBorder="1" applyAlignment="1"/>
    <xf numFmtId="3" fontId="16" fillId="0" borderId="0" xfId="0" applyNumberFormat="1" applyFont="1" applyFill="1" applyBorder="1" applyAlignment="1"/>
    <xf numFmtId="0" fontId="28" fillId="0" borderId="0" xfId="2" applyFont="1" applyAlignment="1" applyProtection="1"/>
    <xf numFmtId="0" fontId="16" fillId="0" borderId="0" xfId="0" applyFont="1" applyFill="1" applyBorder="1" applyAlignment="1">
      <alignment horizontal="center" vertical="center"/>
    </xf>
    <xf numFmtId="0" fontId="16" fillId="0" borderId="0" xfId="0" applyFont="1" applyFill="1" applyBorder="1" applyAlignment="1">
      <alignment horizontal="center"/>
    </xf>
    <xf numFmtId="3" fontId="16" fillId="0" borderId="15" xfId="0" applyNumberFormat="1" applyFont="1" applyBorder="1"/>
    <xf numFmtId="3" fontId="16" fillId="0" borderId="14" xfId="0" applyNumberFormat="1" applyFont="1" applyBorder="1"/>
    <xf numFmtId="0" fontId="16" fillId="0" borderId="16" xfId="0" applyFont="1" applyBorder="1"/>
    <xf numFmtId="3" fontId="16" fillId="0" borderId="16" xfId="0" applyNumberFormat="1" applyFont="1" applyBorder="1"/>
    <xf numFmtId="10" fontId="16" fillId="0" borderId="16" xfId="0" applyNumberFormat="1" applyFont="1" applyBorder="1"/>
    <xf numFmtId="0" fontId="17" fillId="0" borderId="16" xfId="0" applyFont="1" applyBorder="1"/>
    <xf numFmtId="3" fontId="17" fillId="0" borderId="16" xfId="0" applyNumberFormat="1" applyFont="1" applyBorder="1"/>
    <xf numFmtId="10" fontId="17" fillId="0" borderId="16" xfId="0" applyNumberFormat="1" applyFont="1" applyBorder="1"/>
    <xf numFmtId="10" fontId="16" fillId="0" borderId="0" xfId="0" applyNumberFormat="1" applyFont="1"/>
    <xf numFmtId="0" fontId="16" fillId="0" borderId="15" xfId="0" applyFont="1" applyBorder="1"/>
    <xf numFmtId="10" fontId="16" fillId="0" borderId="15" xfId="0" applyNumberFormat="1" applyFont="1" applyBorder="1"/>
    <xf numFmtId="3" fontId="21" fillId="0" borderId="0" xfId="0" applyNumberFormat="1" applyFont="1" applyFill="1"/>
    <xf numFmtId="17" fontId="21" fillId="0" borderId="0" xfId="0" applyNumberFormat="1" applyFont="1" applyFill="1" applyBorder="1" applyAlignment="1">
      <alignment horizontal="center"/>
    </xf>
    <xf numFmtId="0" fontId="16" fillId="0" borderId="0" xfId="0" applyFont="1" applyFill="1" applyBorder="1" applyAlignment="1">
      <alignment horizontal="left"/>
    </xf>
    <xf numFmtId="167" fontId="17" fillId="0" borderId="0" xfId="0" applyNumberFormat="1" applyFont="1" applyFill="1" applyBorder="1" applyAlignment="1"/>
    <xf numFmtId="3" fontId="33" fillId="0" borderId="0" xfId="0" applyNumberFormat="1" applyFont="1" applyFill="1" applyBorder="1" applyAlignment="1">
      <alignment horizontal="right"/>
    </xf>
    <xf numFmtId="37" fontId="33" fillId="0" borderId="0" xfId="0" applyNumberFormat="1" applyFont="1" applyFill="1" applyBorder="1" applyAlignment="1"/>
    <xf numFmtId="0" fontId="33" fillId="0" borderId="0" xfId="0" applyFont="1" applyFill="1" applyBorder="1" applyAlignment="1">
      <alignment horizontal="right"/>
    </xf>
    <xf numFmtId="1" fontId="16" fillId="0" borderId="0" xfId="0" applyNumberFormat="1" applyFont="1" applyFill="1" applyBorder="1" applyAlignment="1">
      <alignment horizontal="left"/>
    </xf>
    <xf numFmtId="37" fontId="34" fillId="0" borderId="0" xfId="0" applyNumberFormat="1" applyFont="1" applyFill="1" applyBorder="1"/>
    <xf numFmtId="167" fontId="34" fillId="0" borderId="0" xfId="0" applyNumberFormat="1" applyFont="1" applyFill="1" applyBorder="1"/>
    <xf numFmtId="167" fontId="17" fillId="0" borderId="0" xfId="0" applyNumberFormat="1" applyFont="1" applyFill="1" applyBorder="1"/>
    <xf numFmtId="0" fontId="17" fillId="0" borderId="0" xfId="0" applyFont="1" applyFill="1" applyBorder="1"/>
    <xf numFmtId="0" fontId="17" fillId="0" borderId="0" xfId="0" applyFont="1" applyFill="1" applyBorder="1" applyAlignment="1">
      <alignment horizontal="right"/>
    </xf>
    <xf numFmtId="37" fontId="17" fillId="0" borderId="0" xfId="0" applyNumberFormat="1" applyFont="1" applyFill="1" applyBorder="1"/>
    <xf numFmtId="1" fontId="16" fillId="0" borderId="0" xfId="0" applyNumberFormat="1" applyFont="1" applyFill="1" applyBorder="1"/>
    <xf numFmtId="37" fontId="16" fillId="0" borderId="0" xfId="0" applyNumberFormat="1" applyFont="1" applyFill="1"/>
    <xf numFmtId="167" fontId="17" fillId="0" borderId="0" xfId="0" applyNumberFormat="1" applyFont="1" applyFill="1" applyBorder="1" applyAlignment="1">
      <alignment horizontal="right"/>
    </xf>
    <xf numFmtId="0" fontId="35" fillId="0" borderId="0" xfId="0" applyFont="1" applyFill="1" applyBorder="1"/>
    <xf numFmtId="0" fontId="32" fillId="0" borderId="0" xfId="0" applyFont="1" applyFill="1" applyBorder="1"/>
    <xf numFmtId="1" fontId="36" fillId="0" borderId="0" xfId="0" applyNumberFormat="1" applyFont="1" applyFill="1" applyBorder="1" applyAlignment="1"/>
    <xf numFmtId="0" fontId="37" fillId="0" borderId="0" xfId="0" applyFont="1" applyFill="1" applyBorder="1"/>
    <xf numFmtId="0" fontId="32" fillId="0" borderId="0" xfId="0" applyFont="1" applyFill="1" applyBorder="1" applyAlignment="1">
      <alignment horizontal="left"/>
    </xf>
    <xf numFmtId="0" fontId="37" fillId="0" borderId="0" xfId="0" applyFont="1" applyFill="1"/>
    <xf numFmtId="0" fontId="38" fillId="0" borderId="0" xfId="0" applyFont="1" applyFill="1"/>
    <xf numFmtId="166" fontId="21" fillId="2" borderId="0" xfId="0" applyNumberFormat="1" applyFont="1" applyFill="1" applyBorder="1"/>
    <xf numFmtId="166" fontId="20" fillId="2" borderId="0" xfId="0" applyNumberFormat="1" applyFont="1" applyFill="1" applyBorder="1"/>
    <xf numFmtId="3" fontId="21" fillId="2" borderId="0" xfId="0" applyNumberFormat="1" applyFont="1" applyFill="1" applyBorder="1"/>
    <xf numFmtId="3" fontId="20" fillId="2" borderId="0" xfId="0" applyNumberFormat="1" applyFont="1" applyFill="1" applyBorder="1"/>
    <xf numFmtId="10" fontId="20" fillId="2" borderId="0" xfId="0" applyNumberFormat="1" applyFont="1" applyFill="1" applyBorder="1"/>
    <xf numFmtId="167" fontId="20" fillId="2" borderId="0" xfId="0" applyNumberFormat="1" applyFont="1" applyFill="1" applyBorder="1"/>
    <xf numFmtId="0" fontId="22" fillId="0" borderId="0" xfId="0" applyFont="1" applyAlignment="1">
      <alignment horizontal="center"/>
    </xf>
    <xf numFmtId="167" fontId="13" fillId="0" borderId="0" xfId="0" applyNumberFormat="1" applyFont="1" applyFill="1" applyBorder="1"/>
    <xf numFmtId="37" fontId="14" fillId="0" borderId="0" xfId="0" applyNumberFormat="1" applyFont="1" applyFill="1" applyBorder="1" applyAlignment="1"/>
    <xf numFmtId="10" fontId="20" fillId="0" borderId="0" xfId="0" applyNumberFormat="1" applyFont="1" applyBorder="1"/>
    <xf numFmtId="0" fontId="1" fillId="0" borderId="0" xfId="0" applyFont="1"/>
    <xf numFmtId="0" fontId="11" fillId="0" borderId="0" xfId="0" applyFont="1"/>
    <xf numFmtId="0" fontId="11" fillId="0" borderId="0" xfId="0" applyFont="1" applyAlignment="1">
      <alignment horizontal="center"/>
    </xf>
    <xf numFmtId="0" fontId="12" fillId="0" borderId="0" xfId="0" applyFont="1"/>
    <xf numFmtId="0" fontId="12" fillId="0" borderId="0" xfId="0" applyFont="1" applyAlignment="1">
      <alignment horizontal="center"/>
    </xf>
    <xf numFmtId="0" fontId="41" fillId="0" borderId="0" xfId="0" applyFont="1" applyBorder="1"/>
    <xf numFmtId="0" fontId="13" fillId="0" borderId="0" xfId="0" applyFont="1" applyBorder="1"/>
    <xf numFmtId="0" fontId="1" fillId="0" borderId="0" xfId="0" applyFont="1" applyBorder="1"/>
    <xf numFmtId="1" fontId="20" fillId="0" borderId="0" xfId="0" applyNumberFormat="1" applyFont="1"/>
    <xf numFmtId="0" fontId="18" fillId="0" borderId="0" xfId="0" applyFont="1" applyAlignment="1">
      <alignment horizontal="left"/>
    </xf>
    <xf numFmtId="0" fontId="18" fillId="0" borderId="0" xfId="0" applyFont="1" applyAlignment="1">
      <alignment horizontal="center"/>
    </xf>
    <xf numFmtId="0" fontId="42" fillId="0" borderId="0" xfId="0" applyFont="1" applyAlignment="1">
      <alignment horizontal="center"/>
    </xf>
    <xf numFmtId="0" fontId="43" fillId="0" borderId="0" xfId="0" applyFont="1" applyAlignment="1">
      <alignment horizontal="center"/>
    </xf>
    <xf numFmtId="0" fontId="43" fillId="0" borderId="0" xfId="0" applyFont="1"/>
    <xf numFmtId="0" fontId="44" fillId="0" borderId="0" xfId="0" applyFont="1"/>
    <xf numFmtId="0" fontId="45" fillId="0" borderId="0" xfId="0" applyFont="1" applyFill="1"/>
    <xf numFmtId="0" fontId="46" fillId="0" borderId="0" xfId="0" applyFont="1" applyFill="1"/>
    <xf numFmtId="3" fontId="20" fillId="0" borderId="20" xfId="0" applyNumberFormat="1" applyFont="1" applyBorder="1"/>
    <xf numFmtId="0" fontId="16" fillId="0" borderId="20" xfId="0" applyFont="1" applyBorder="1"/>
    <xf numFmtId="3" fontId="21" fillId="0" borderId="20" xfId="0" applyNumberFormat="1" applyFont="1" applyBorder="1"/>
    <xf numFmtId="10" fontId="20" fillId="0" borderId="8" xfId="2" applyNumberFormat="1" applyFont="1" applyFill="1" applyBorder="1" applyAlignment="1" applyProtection="1">
      <alignment horizontal="center"/>
    </xf>
    <xf numFmtId="0" fontId="16" fillId="0" borderId="8" xfId="0" applyFont="1" applyBorder="1"/>
    <xf numFmtId="10" fontId="21" fillId="0" borderId="8" xfId="0" applyNumberFormat="1" applyFont="1" applyFill="1" applyBorder="1"/>
    <xf numFmtId="3" fontId="20" fillId="0" borderId="8" xfId="0" applyNumberFormat="1" applyFont="1" applyFill="1" applyBorder="1"/>
    <xf numFmtId="10" fontId="21" fillId="0" borderId="8" xfId="0" applyNumberFormat="1" applyFont="1" applyFill="1" applyBorder="1" applyAlignment="1"/>
    <xf numFmtId="10" fontId="20" fillId="0" borderId="8" xfId="0" applyNumberFormat="1" applyFont="1" applyBorder="1" applyAlignment="1">
      <alignment horizontal="center"/>
    </xf>
    <xf numFmtId="10" fontId="20" fillId="0" borderId="8" xfId="0" applyNumberFormat="1" applyFont="1" applyFill="1" applyBorder="1" applyAlignment="1">
      <alignment horizontal="center"/>
    </xf>
    <xf numFmtId="0" fontId="21" fillId="0" borderId="8" xfId="0" applyFont="1" applyBorder="1"/>
    <xf numFmtId="0" fontId="20" fillId="0" borderId="8" xfId="0" applyFont="1" applyBorder="1"/>
    <xf numFmtId="2" fontId="20" fillId="0" borderId="8" xfId="0" applyNumberFormat="1" applyFont="1" applyBorder="1"/>
    <xf numFmtId="2" fontId="21" fillId="0" borderId="8" xfId="0" applyNumberFormat="1" applyFont="1" applyBorder="1"/>
    <xf numFmtId="3" fontId="20" fillId="0" borderId="8" xfId="0" applyNumberFormat="1" applyFont="1" applyBorder="1"/>
    <xf numFmtId="3" fontId="21" fillId="0" borderId="8" xfId="0" applyNumberFormat="1" applyFont="1" applyBorder="1"/>
    <xf numFmtId="3" fontId="16" fillId="0" borderId="8" xfId="0" applyNumberFormat="1" applyFont="1" applyFill="1" applyBorder="1" applyAlignment="1"/>
    <xf numFmtId="10" fontId="16" fillId="0" borderId="8" xfId="0" applyNumberFormat="1" applyFont="1" applyFill="1" applyBorder="1" applyAlignment="1"/>
    <xf numFmtId="0" fontId="16" fillId="0" borderId="8" xfId="0" applyFont="1" applyFill="1" applyBorder="1" applyAlignment="1"/>
    <xf numFmtId="3" fontId="16" fillId="0" borderId="0" xfId="0" applyNumberFormat="1" applyFont="1" applyFill="1" applyBorder="1"/>
    <xf numFmtId="0" fontId="53" fillId="0" borderId="0" xfId="0" applyFont="1" applyAlignment="1">
      <alignment horizontal="center"/>
    </xf>
    <xf numFmtId="0" fontId="22" fillId="0" borderId="0" xfId="0" applyFont="1" applyAlignment="1">
      <alignment horizontal="center"/>
    </xf>
    <xf numFmtId="0" fontId="21" fillId="0" borderId="20" xfId="0" applyFont="1" applyFill="1" applyBorder="1" applyAlignment="1">
      <alignment horizontal="left"/>
    </xf>
    <xf numFmtId="3" fontId="20" fillId="0" borderId="20" xfId="0" applyNumberFormat="1" applyFont="1" applyFill="1" applyBorder="1"/>
    <xf numFmtId="10" fontId="21" fillId="0" borderId="20" xfId="0" applyNumberFormat="1" applyFont="1" applyFill="1" applyBorder="1" applyAlignment="1"/>
    <xf numFmtId="3" fontId="20" fillId="0" borderId="9" xfId="0" applyNumberFormat="1" applyFont="1" applyFill="1" applyBorder="1"/>
    <xf numFmtId="10" fontId="21" fillId="0" borderId="11" xfId="0" applyNumberFormat="1" applyFont="1" applyFill="1" applyBorder="1" applyAlignment="1"/>
    <xf numFmtId="0" fontId="53" fillId="0" borderId="0" xfId="0" applyFont="1" applyAlignment="1"/>
    <xf numFmtId="0" fontId="22" fillId="0" borderId="0" xfId="0" applyFont="1" applyAlignment="1"/>
    <xf numFmtId="17" fontId="22" fillId="0" borderId="0" xfId="0" applyNumberFormat="1" applyFont="1" applyBorder="1" applyAlignment="1">
      <alignment horizontal="center"/>
    </xf>
    <xf numFmtId="0" fontId="21" fillId="2" borderId="26" xfId="0" applyFont="1" applyFill="1" applyBorder="1"/>
    <xf numFmtId="0" fontId="20" fillId="2" borderId="27" xfId="0" applyFont="1" applyFill="1" applyBorder="1"/>
    <xf numFmtId="0" fontId="20" fillId="2" borderId="28" xfId="0" applyFont="1" applyFill="1" applyBorder="1"/>
    <xf numFmtId="0" fontId="20" fillId="2" borderId="29" xfId="0" applyFont="1" applyFill="1" applyBorder="1"/>
    <xf numFmtId="3" fontId="21" fillId="2" borderId="30" xfId="0" applyNumberFormat="1" applyFont="1" applyFill="1" applyBorder="1"/>
    <xf numFmtId="3" fontId="20" fillId="2" borderId="30" xfId="0" applyNumberFormat="1" applyFont="1" applyFill="1" applyBorder="1"/>
    <xf numFmtId="10" fontId="20" fillId="2" borderId="31" xfId="0" applyNumberFormat="1" applyFont="1" applyFill="1" applyBorder="1"/>
    <xf numFmtId="0" fontId="20" fillId="2" borderId="26" xfId="0" applyFont="1" applyFill="1" applyBorder="1"/>
    <xf numFmtId="3" fontId="20" fillId="2" borderId="27" xfId="0" applyNumberFormat="1" applyFont="1" applyFill="1" applyBorder="1"/>
    <xf numFmtId="10" fontId="20" fillId="2" borderId="28" xfId="0" applyNumberFormat="1" applyFont="1" applyFill="1" applyBorder="1"/>
    <xf numFmtId="0" fontId="20" fillId="2" borderId="12" xfId="0" applyFont="1" applyFill="1" applyBorder="1"/>
    <xf numFmtId="10" fontId="20" fillId="2" borderId="32" xfId="0" applyNumberFormat="1" applyFont="1" applyFill="1" applyBorder="1"/>
    <xf numFmtId="10" fontId="20" fillId="2" borderId="30" xfId="0" applyNumberFormat="1" applyFont="1" applyFill="1" applyBorder="1"/>
    <xf numFmtId="10" fontId="21" fillId="2" borderId="30" xfId="0" applyNumberFormat="1" applyFont="1" applyFill="1" applyBorder="1"/>
    <xf numFmtId="0" fontId="20" fillId="2" borderId="9" xfId="0" applyFont="1" applyFill="1" applyBorder="1"/>
    <xf numFmtId="10" fontId="21" fillId="2" borderId="10" xfId="0" applyNumberFormat="1" applyFont="1" applyFill="1" applyBorder="1"/>
    <xf numFmtId="10" fontId="20" fillId="2" borderId="11" xfId="0" applyNumberFormat="1" applyFont="1" applyFill="1" applyBorder="1"/>
    <xf numFmtId="169" fontId="20" fillId="2" borderId="32" xfId="0" applyNumberFormat="1" applyFont="1" applyFill="1" applyBorder="1"/>
    <xf numFmtId="166" fontId="20" fillId="2" borderId="30" xfId="0" applyNumberFormat="1" applyFont="1" applyFill="1" applyBorder="1"/>
    <xf numFmtId="169" fontId="20" fillId="2" borderId="31" xfId="0" applyNumberFormat="1" applyFont="1" applyFill="1" applyBorder="1"/>
    <xf numFmtId="0" fontId="21" fillId="2" borderId="9" xfId="0" applyFont="1" applyFill="1" applyBorder="1"/>
    <xf numFmtId="168" fontId="21" fillId="2" borderId="10" xfId="0" applyNumberFormat="1" applyFont="1" applyFill="1" applyBorder="1"/>
    <xf numFmtId="170" fontId="20" fillId="2" borderId="10" xfId="0" applyNumberFormat="1" applyFont="1" applyFill="1" applyBorder="1"/>
    <xf numFmtId="0" fontId="21" fillId="2" borderId="27" xfId="0" applyFont="1" applyFill="1" applyBorder="1" applyAlignment="1">
      <alignment horizontal="center" vertical="center"/>
    </xf>
    <xf numFmtId="0" fontId="17" fillId="2" borderId="26" xfId="0" applyFont="1" applyFill="1" applyBorder="1"/>
    <xf numFmtId="0" fontId="21" fillId="2" borderId="28" xfId="0" applyFont="1" applyFill="1" applyBorder="1" applyAlignment="1">
      <alignment horizontal="center"/>
    </xf>
    <xf numFmtId="0" fontId="24" fillId="2" borderId="26" xfId="0" applyFont="1" applyFill="1" applyBorder="1"/>
    <xf numFmtId="0" fontId="21" fillId="2" borderId="27" xfId="0" applyFont="1" applyFill="1" applyBorder="1"/>
    <xf numFmtId="0" fontId="20" fillId="2" borderId="27" xfId="0" applyFont="1" applyFill="1" applyBorder="1" applyAlignment="1">
      <alignment horizontal="center"/>
    </xf>
    <xf numFmtId="0" fontId="20" fillId="2" borderId="28" xfId="0" applyFont="1" applyFill="1" applyBorder="1" applyAlignment="1">
      <alignment horizontal="center"/>
    </xf>
    <xf numFmtId="167" fontId="20" fillId="2" borderId="32" xfId="0" applyNumberFormat="1" applyFont="1" applyFill="1" applyBorder="1"/>
    <xf numFmtId="0" fontId="20" fillId="0" borderId="12" xfId="0" applyFont="1" applyBorder="1"/>
    <xf numFmtId="3" fontId="20" fillId="2" borderId="29" xfId="0" applyNumberFormat="1" applyFont="1" applyFill="1" applyBorder="1"/>
    <xf numFmtId="0" fontId="31" fillId="0" borderId="20" xfId="0" applyFont="1" applyFill="1" applyBorder="1" applyAlignment="1">
      <alignment horizontal="right" wrapText="1"/>
    </xf>
    <xf numFmtId="0" fontId="55" fillId="0" borderId="20" xfId="0" applyFont="1" applyFill="1" applyBorder="1" applyAlignment="1">
      <alignment horizontal="left" wrapText="1"/>
    </xf>
    <xf numFmtId="1" fontId="55" fillId="0" borderId="20" xfId="0" applyNumberFormat="1" applyFont="1" applyFill="1" applyBorder="1" applyAlignment="1">
      <alignment wrapText="1"/>
    </xf>
    <xf numFmtId="1" fontId="55" fillId="0" borderId="20" xfId="0" applyNumberFormat="1" applyFont="1" applyFill="1" applyBorder="1" applyAlignment="1"/>
    <xf numFmtId="0" fontId="55" fillId="0" borderId="20" xfId="0" applyFont="1" applyFill="1" applyBorder="1"/>
    <xf numFmtId="0" fontId="39" fillId="0" borderId="20" xfId="0" applyFont="1" applyFill="1" applyBorder="1" applyAlignment="1">
      <alignment horizontal="left"/>
    </xf>
    <xf numFmtId="167" fontId="55" fillId="0" borderId="20" xfId="0" applyNumberFormat="1" applyFont="1" applyFill="1" applyBorder="1" applyAlignment="1"/>
    <xf numFmtId="0" fontId="39" fillId="0" borderId="0" xfId="0" applyFont="1" applyFill="1" applyBorder="1"/>
    <xf numFmtId="37" fontId="39" fillId="0" borderId="0" xfId="0" applyNumberFormat="1" applyFont="1" applyFill="1" applyBorder="1"/>
    <xf numFmtId="167" fontId="39" fillId="0" borderId="0" xfId="0" applyNumberFormat="1" applyFont="1" applyFill="1" applyBorder="1"/>
    <xf numFmtId="37" fontId="55" fillId="0" borderId="20" xfId="0" applyNumberFormat="1" applyFont="1" applyFill="1" applyBorder="1" applyAlignment="1">
      <alignment horizontal="right"/>
    </xf>
    <xf numFmtId="3" fontId="55" fillId="0" borderId="20" xfId="0" applyNumberFormat="1" applyFont="1" applyFill="1" applyBorder="1" applyAlignment="1">
      <alignment horizontal="right"/>
    </xf>
    <xf numFmtId="0" fontId="55" fillId="0" borderId="20" xfId="0" applyFont="1" applyFill="1" applyBorder="1" applyAlignment="1">
      <alignment horizontal="right"/>
    </xf>
    <xf numFmtId="0" fontId="44" fillId="0" borderId="20" xfId="0" applyFont="1" applyFill="1" applyBorder="1" applyAlignment="1">
      <alignment horizontal="left"/>
    </xf>
    <xf numFmtId="167" fontId="44" fillId="0" borderId="20" xfId="0" applyNumberFormat="1" applyFont="1" applyFill="1" applyBorder="1" applyAlignment="1"/>
    <xf numFmtId="10" fontId="21" fillId="2" borderId="8" xfId="0" applyNumberFormat="1" applyFont="1" applyFill="1" applyBorder="1"/>
    <xf numFmtId="10" fontId="20" fillId="0" borderId="20" xfId="0" applyNumberFormat="1" applyFont="1" applyBorder="1"/>
    <xf numFmtId="0" fontId="17" fillId="0" borderId="0" xfId="0" applyFont="1" applyFill="1" applyBorder="1" applyAlignment="1">
      <alignment horizontal="center"/>
    </xf>
    <xf numFmtId="0" fontId="19" fillId="0" borderId="0" xfId="0" applyFont="1" applyFill="1" applyAlignment="1"/>
    <xf numFmtId="0" fontId="54" fillId="3" borderId="19" xfId="0" applyFont="1" applyFill="1" applyBorder="1" applyAlignment="1">
      <alignment horizontal="center"/>
    </xf>
    <xf numFmtId="0" fontId="59" fillId="0" borderId="0" xfId="0" applyFont="1" applyAlignment="1">
      <alignment horizontal="left"/>
    </xf>
    <xf numFmtId="164" fontId="20" fillId="0" borderId="20" xfId="0" applyNumberFormat="1" applyFont="1" applyFill="1" applyBorder="1" applyAlignment="1"/>
    <xf numFmtId="3" fontId="20" fillId="0" borderId="20" xfId="0" applyNumberFormat="1" applyFont="1" applyFill="1" applyBorder="1" applyAlignment="1"/>
    <xf numFmtId="10" fontId="20" fillId="0" borderId="20" xfId="0" applyNumberFormat="1" applyFont="1" applyFill="1" applyBorder="1" applyAlignment="1"/>
    <xf numFmtId="165" fontId="20" fillId="0" borderId="20" xfId="0" applyNumberFormat="1" applyFont="1" applyFill="1" applyBorder="1" applyAlignment="1"/>
    <xf numFmtId="3" fontId="44" fillId="0" borderId="37" xfId="0" applyNumberFormat="1" applyFont="1" applyFill="1" applyBorder="1" applyAlignment="1"/>
    <xf numFmtId="3" fontId="44" fillId="0" borderId="38" xfId="0" applyNumberFormat="1" applyFont="1" applyFill="1" applyBorder="1" applyAlignment="1"/>
    <xf numFmtId="3" fontId="44" fillId="0" borderId="39" xfId="0" applyNumberFormat="1" applyFont="1" applyFill="1" applyBorder="1" applyAlignment="1"/>
    <xf numFmtId="3" fontId="20" fillId="2" borderId="8" xfId="0" applyNumberFormat="1" applyFont="1" applyFill="1" applyBorder="1"/>
    <xf numFmtId="37" fontId="20" fillId="0" borderId="8" xfId="0" applyNumberFormat="1" applyFont="1" applyFill="1" applyBorder="1"/>
    <xf numFmtId="10" fontId="20" fillId="0" borderId="8" xfId="0" applyNumberFormat="1" applyFont="1" applyFill="1" applyBorder="1"/>
    <xf numFmtId="166" fontId="20" fillId="0" borderId="8" xfId="0" applyNumberFormat="1" applyFont="1" applyFill="1" applyBorder="1"/>
    <xf numFmtId="0" fontId="18" fillId="0" borderId="0" xfId="0" applyFont="1" applyAlignment="1">
      <alignment horizontal="left"/>
    </xf>
    <xf numFmtId="0" fontId="22" fillId="0" borderId="0" xfId="0" applyFont="1" applyAlignment="1">
      <alignment horizontal="center"/>
    </xf>
    <xf numFmtId="3" fontId="16" fillId="0" borderId="20" xfId="0" applyNumberFormat="1" applyFont="1" applyFill="1" applyBorder="1" applyAlignment="1"/>
    <xf numFmtId="0" fontId="16" fillId="0" borderId="14" xfId="0" applyFont="1" applyBorder="1"/>
    <xf numFmtId="10" fontId="16" fillId="0" borderId="14" xfId="0" applyNumberFormat="1" applyFont="1" applyBorder="1"/>
    <xf numFmtId="10" fontId="17" fillId="0" borderId="15" xfId="0" applyNumberFormat="1" applyFont="1" applyBorder="1"/>
    <xf numFmtId="172" fontId="60" fillId="0" borderId="0" xfId="0" applyNumberFormat="1" applyFont="1" applyAlignment="1">
      <alignment horizontal="left" vertical="center"/>
    </xf>
    <xf numFmtId="0" fontId="16" fillId="0" borderId="0" xfId="0" applyFont="1" applyAlignment="1">
      <alignment vertical="center"/>
    </xf>
    <xf numFmtId="0" fontId="22" fillId="0" borderId="0" xfId="0" applyFont="1" applyAlignment="1">
      <alignment horizontal="center"/>
    </xf>
    <xf numFmtId="17" fontId="22" fillId="0" borderId="0" xfId="0" applyNumberFormat="1" applyFont="1" applyBorder="1" applyAlignment="1">
      <alignment horizontal="center"/>
    </xf>
    <xf numFmtId="0" fontId="21" fillId="2" borderId="27" xfId="0" applyFont="1" applyFill="1" applyBorder="1" applyAlignment="1">
      <alignment horizontal="right"/>
    </xf>
    <xf numFmtId="0" fontId="21" fillId="2" borderId="27" xfId="0" applyFont="1" applyFill="1" applyBorder="1" applyAlignment="1">
      <alignment horizontal="right" vertical="center"/>
    </xf>
    <xf numFmtId="0" fontId="20" fillId="2" borderId="27" xfId="0" applyFont="1" applyFill="1" applyBorder="1" applyAlignment="1">
      <alignment horizontal="right"/>
    </xf>
    <xf numFmtId="0" fontId="21" fillId="0" borderId="8" xfId="0" applyFont="1" applyFill="1" applyBorder="1" applyAlignment="1">
      <alignment horizontal="left"/>
    </xf>
    <xf numFmtId="0" fontId="58" fillId="0" borderId="36" xfId="0" applyFont="1" applyFill="1" applyBorder="1" applyAlignment="1">
      <alignment horizontal="center"/>
    </xf>
    <xf numFmtId="0" fontId="47" fillId="0" borderId="21" xfId="0" applyFont="1" applyFill="1" applyBorder="1"/>
    <xf numFmtId="0" fontId="48" fillId="0" borderId="16" xfId="0" applyFont="1" applyFill="1" applyBorder="1"/>
    <xf numFmtId="0" fontId="49" fillId="0" borderId="16" xfId="0" applyFont="1" applyFill="1" applyBorder="1"/>
    <xf numFmtId="0" fontId="50" fillId="0" borderId="16" xfId="0" applyFont="1" applyBorder="1"/>
    <xf numFmtId="0" fontId="52" fillId="0" borderId="16" xfId="0" applyFont="1" applyBorder="1"/>
    <xf numFmtId="0" fontId="51" fillId="0" borderId="16" xfId="0" applyFont="1" applyBorder="1"/>
    <xf numFmtId="164" fontId="20" fillId="0" borderId="20" xfId="0" applyNumberFormat="1" applyFont="1" applyFill="1" applyBorder="1" applyAlignment="1">
      <alignment horizontal="left"/>
    </xf>
    <xf numFmtId="165" fontId="20" fillId="0" borderId="20" xfId="0" applyNumberFormat="1" applyFont="1" applyFill="1" applyBorder="1" applyAlignment="1">
      <alignment horizontal="left"/>
    </xf>
    <xf numFmtId="0" fontId="20" fillId="0" borderId="1" xfId="0" applyFont="1" applyFill="1" applyBorder="1"/>
    <xf numFmtId="38" fontId="20" fillId="0" borderId="2" xfId="0" applyNumberFormat="1" applyFont="1" applyFill="1" applyBorder="1"/>
    <xf numFmtId="171" fontId="20" fillId="0" borderId="2" xfId="0" applyNumberFormat="1" applyFont="1" applyFill="1" applyBorder="1"/>
    <xf numFmtId="166" fontId="20" fillId="0" borderId="3" xfId="0" applyNumberFormat="1" applyFont="1" applyFill="1" applyBorder="1"/>
    <xf numFmtId="0" fontId="20" fillId="0" borderId="4" xfId="0" applyFont="1" applyFill="1" applyBorder="1"/>
    <xf numFmtId="38" fontId="20" fillId="0" borderId="5" xfId="0" applyNumberFormat="1" applyFont="1" applyFill="1" applyBorder="1"/>
    <xf numFmtId="0" fontId="20" fillId="0" borderId="6" xfId="0" applyFont="1" applyFill="1" applyBorder="1"/>
    <xf numFmtId="38" fontId="20" fillId="0" borderId="7" xfId="0" applyNumberFormat="1" applyFont="1" applyFill="1" applyBorder="1"/>
    <xf numFmtId="0" fontId="20" fillId="0" borderId="7" xfId="0" applyFont="1" applyFill="1" applyBorder="1"/>
    <xf numFmtId="0" fontId="20" fillId="0" borderId="8" xfId="0" applyFont="1" applyFill="1" applyBorder="1"/>
    <xf numFmtId="1" fontId="16" fillId="0" borderId="20" xfId="0" applyNumberFormat="1" applyFont="1" applyFill="1" applyBorder="1" applyAlignment="1"/>
    <xf numFmtId="0" fontId="16" fillId="0" borderId="20" xfId="0" applyFont="1" applyFill="1" applyBorder="1" applyAlignment="1"/>
    <xf numFmtId="167" fontId="16" fillId="0" borderId="20" xfId="3" applyNumberFormat="1" applyFont="1" applyFill="1" applyBorder="1"/>
    <xf numFmtId="167" fontId="16" fillId="0" borderId="20" xfId="0" applyNumberFormat="1" applyFont="1" applyFill="1" applyBorder="1" applyAlignment="1"/>
    <xf numFmtId="0" fontId="19" fillId="0" borderId="20" xfId="0" applyFont="1" applyFill="1" applyBorder="1" applyAlignment="1"/>
    <xf numFmtId="3" fontId="17" fillId="0" borderId="20" xfId="0" applyNumberFormat="1" applyFont="1" applyFill="1" applyBorder="1" applyAlignment="1"/>
    <xf numFmtId="167" fontId="19" fillId="0" borderId="20" xfId="0" applyNumberFormat="1" applyFont="1" applyFill="1" applyBorder="1" applyAlignment="1"/>
    <xf numFmtId="0" fontId="16" fillId="0" borderId="20" xfId="0" applyFont="1" applyFill="1" applyBorder="1"/>
    <xf numFmtId="0" fontId="31" fillId="0" borderId="25" xfId="0" applyFont="1" applyFill="1" applyBorder="1" applyAlignment="1">
      <alignment horizontal="right" wrapText="1"/>
    </xf>
    <xf numFmtId="0" fontId="55" fillId="0" borderId="19" xfId="0" applyFont="1" applyFill="1" applyBorder="1" applyAlignment="1">
      <alignment horizontal="left" wrapText="1"/>
    </xf>
    <xf numFmtId="1" fontId="55" fillId="0" borderId="19" xfId="0" applyNumberFormat="1" applyFont="1" applyFill="1" applyBorder="1" applyAlignment="1">
      <alignment wrapText="1"/>
    </xf>
    <xf numFmtId="1" fontId="55" fillId="0" borderId="19" xfId="0" applyNumberFormat="1" applyFont="1" applyFill="1" applyBorder="1" applyAlignment="1"/>
    <xf numFmtId="0" fontId="55" fillId="0" borderId="19" xfId="0" applyFont="1" applyFill="1" applyBorder="1"/>
    <xf numFmtId="0" fontId="39" fillId="0" borderId="25" xfId="0" applyFont="1" applyFill="1" applyBorder="1" applyAlignment="1">
      <alignment horizontal="left"/>
    </xf>
    <xf numFmtId="37" fontId="55" fillId="0" borderId="25" xfId="0" applyNumberFormat="1" applyFont="1" applyFill="1" applyBorder="1" applyAlignment="1"/>
    <xf numFmtId="167" fontId="55" fillId="0" borderId="25" xfId="0" applyNumberFormat="1" applyFont="1" applyFill="1" applyBorder="1" applyAlignment="1"/>
    <xf numFmtId="0" fontId="39" fillId="0" borderId="19" xfId="0" applyFont="1" applyFill="1" applyBorder="1" applyAlignment="1">
      <alignment horizontal="left"/>
    </xf>
    <xf numFmtId="37" fontId="55" fillId="2" borderId="19" xfId="4" applyNumberFormat="1" applyFont="1" applyFill="1" applyBorder="1" applyAlignment="1"/>
    <xf numFmtId="167" fontId="55" fillId="0" borderId="19" xfId="0" applyNumberFormat="1" applyFont="1" applyFill="1" applyBorder="1" applyAlignment="1"/>
    <xf numFmtId="37" fontId="55" fillId="0" borderId="25" xfId="0" applyNumberFormat="1" applyFont="1" applyFill="1" applyBorder="1" applyAlignment="1">
      <alignment horizontal="right"/>
    </xf>
    <xf numFmtId="3" fontId="55" fillId="0" borderId="19" xfId="0" applyNumberFormat="1" applyFont="1" applyFill="1" applyBorder="1"/>
    <xf numFmtId="37" fontId="55" fillId="2" borderId="25" xfId="4" applyNumberFormat="1" applyFont="1" applyFill="1" applyBorder="1" applyAlignment="1"/>
    <xf numFmtId="37" fontId="21" fillId="0" borderId="8" xfId="0" applyNumberFormat="1" applyFont="1" applyFill="1" applyBorder="1"/>
    <xf numFmtId="173" fontId="20" fillId="0" borderId="8" xfId="0" applyNumberFormat="1" applyFont="1" applyFill="1" applyBorder="1"/>
    <xf numFmtId="0" fontId="18" fillId="4" borderId="26" xfId="0" applyFont="1" applyFill="1" applyBorder="1" applyAlignment="1">
      <alignment horizontal="center"/>
    </xf>
    <xf numFmtId="0" fontId="18" fillId="4" borderId="29" xfId="0" applyFont="1" applyFill="1" applyBorder="1" applyAlignment="1">
      <alignment horizontal="center"/>
    </xf>
    <xf numFmtId="0" fontId="21" fillId="4" borderId="30" xfId="0" applyFont="1" applyFill="1" applyBorder="1" applyAlignment="1">
      <alignment horizontal="right"/>
    </xf>
    <xf numFmtId="0" fontId="21" fillId="4" borderId="31" xfId="0" applyFont="1" applyFill="1" applyBorder="1" applyAlignment="1">
      <alignment horizontal="center"/>
    </xf>
    <xf numFmtId="0" fontId="21" fillId="4" borderId="8" xfId="0" applyFont="1" applyFill="1" applyBorder="1" applyAlignment="1">
      <alignment horizontal="center"/>
    </xf>
    <xf numFmtId="0" fontId="21" fillId="4" borderId="8" xfId="0" applyFont="1" applyFill="1" applyBorder="1" applyAlignment="1">
      <alignment horizontal="left"/>
    </xf>
    <xf numFmtId="10" fontId="21" fillId="4" borderId="8" xfId="0" applyNumberFormat="1" applyFont="1" applyFill="1" applyBorder="1" applyAlignment="1">
      <alignment horizontal="center"/>
    </xf>
    <xf numFmtId="10" fontId="21" fillId="4" borderId="8" xfId="0" applyNumberFormat="1" applyFont="1" applyFill="1" applyBorder="1"/>
    <xf numFmtId="3" fontId="21" fillId="4" borderId="8" xfId="0" applyNumberFormat="1" applyFont="1" applyFill="1" applyBorder="1"/>
    <xf numFmtId="10" fontId="21" fillId="4" borderId="8" xfId="0" applyNumberFormat="1" applyFont="1" applyFill="1" applyBorder="1" applyAlignment="1"/>
    <xf numFmtId="0" fontId="21" fillId="4" borderId="20" xfId="0" applyFont="1" applyFill="1" applyBorder="1" applyAlignment="1">
      <alignment horizontal="center"/>
    </xf>
    <xf numFmtId="0" fontId="21" fillId="4" borderId="19" xfId="0" applyFont="1" applyFill="1" applyBorder="1" applyAlignment="1">
      <alignment horizontal="center"/>
    </xf>
    <xf numFmtId="0" fontId="24" fillId="4" borderId="8" xfId="0" applyFont="1" applyFill="1" applyBorder="1"/>
    <xf numFmtId="0" fontId="24" fillId="4" borderId="8" xfId="0" applyFont="1" applyFill="1" applyBorder="1" applyAlignment="1">
      <alignment horizontal="center"/>
    </xf>
    <xf numFmtId="167" fontId="20" fillId="0" borderId="20" xfId="0" applyNumberFormat="1" applyFont="1" applyFill="1" applyBorder="1"/>
    <xf numFmtId="167" fontId="20" fillId="0" borderId="20" xfId="0" applyNumberFormat="1" applyFont="1" applyFill="1" applyBorder="1" applyAlignment="1"/>
    <xf numFmtId="0" fontId="18" fillId="0" borderId="0" xfId="0" applyFont="1"/>
    <xf numFmtId="10" fontId="18" fillId="0" borderId="0" xfId="0" applyNumberFormat="1" applyFont="1"/>
    <xf numFmtId="10" fontId="18" fillId="0" borderId="0" xfId="0" applyNumberFormat="1" applyFont="1" applyAlignment="1">
      <alignment horizontal="center"/>
    </xf>
    <xf numFmtId="0" fontId="18" fillId="0" borderId="0" xfId="0" applyFont="1" applyBorder="1"/>
    <xf numFmtId="0" fontId="18" fillId="0" borderId="0" xfId="0" applyFont="1" applyFill="1" applyBorder="1"/>
    <xf numFmtId="17" fontId="18" fillId="0" borderId="0" xfId="0" applyNumberFormat="1" applyFont="1" applyAlignment="1">
      <alignment horizontal="center"/>
    </xf>
    <xf numFmtId="0" fontId="44" fillId="0" borderId="0" xfId="0" applyFont="1" applyBorder="1"/>
    <xf numFmtId="0" fontId="18" fillId="0" borderId="0" xfId="0" applyFont="1" applyFill="1" applyBorder="1" applyAlignment="1">
      <alignment horizontal="center"/>
    </xf>
    <xf numFmtId="10" fontId="44" fillId="0" borderId="0" xfId="0" applyNumberFormat="1" applyFont="1"/>
    <xf numFmtId="0" fontId="44" fillId="0" borderId="0" xfId="0" applyFont="1" applyBorder="1" applyAlignment="1">
      <alignment wrapText="1"/>
    </xf>
    <xf numFmtId="0" fontId="44" fillId="0" borderId="0" xfId="0" applyFont="1" applyFill="1" applyBorder="1"/>
    <xf numFmtId="0" fontId="18" fillId="0" borderId="16" xfId="0" applyFont="1" applyFill="1" applyBorder="1" applyAlignment="1">
      <alignment horizontal="center"/>
    </xf>
    <xf numFmtId="0" fontId="61" fillId="0" borderId="16" xfId="0" applyFont="1" applyFill="1" applyBorder="1" applyAlignment="1"/>
    <xf numFmtId="0" fontId="30" fillId="0" borderId="0" xfId="0" applyFont="1" applyFill="1"/>
    <xf numFmtId="0" fontId="18" fillId="0" borderId="16" xfId="0" applyFont="1" applyBorder="1" applyAlignment="1">
      <alignment horizontal="center"/>
    </xf>
    <xf numFmtId="0" fontId="30" fillId="0" borderId="16" xfId="0" applyFont="1" applyBorder="1" applyAlignment="1">
      <alignment horizontal="center"/>
    </xf>
    <xf numFmtId="10" fontId="30" fillId="0" borderId="16" xfId="0" applyNumberFormat="1" applyFont="1" applyBorder="1" applyAlignment="1">
      <alignment horizontal="center"/>
    </xf>
    <xf numFmtId="0" fontId="30" fillId="0" borderId="16" xfId="0" applyFont="1" applyBorder="1"/>
    <xf numFmtId="0" fontId="30" fillId="0" borderId="0" xfId="0" applyFont="1"/>
    <xf numFmtId="0" fontId="62" fillId="0" borderId="16" xfId="0" applyFont="1" applyBorder="1"/>
    <xf numFmtId="10" fontId="18" fillId="0" borderId="16" xfId="0" applyNumberFormat="1" applyFont="1" applyBorder="1" applyAlignment="1">
      <alignment vertical="center"/>
    </xf>
    <xf numFmtId="10" fontId="18" fillId="0" borderId="16" xfId="0" applyNumberFormat="1" applyFont="1" applyBorder="1" applyAlignment="1">
      <alignment horizontal="center" vertical="center"/>
    </xf>
    <xf numFmtId="10" fontId="2" fillId="0" borderId="0" xfId="0" applyNumberFormat="1" applyFont="1" applyBorder="1"/>
    <xf numFmtId="0" fontId="63" fillId="0" borderId="0" xfId="0" applyFont="1" applyFill="1" applyBorder="1"/>
    <xf numFmtId="0" fontId="64" fillId="0" borderId="16" xfId="0" applyFont="1" applyFill="1" applyBorder="1"/>
    <xf numFmtId="10" fontId="44" fillId="0" borderId="16" xfId="0" applyNumberFormat="1" applyFont="1" applyBorder="1" applyAlignment="1">
      <alignment vertical="center"/>
    </xf>
    <xf numFmtId="10" fontId="44" fillId="0" borderId="16" xfId="0" applyNumberFormat="1" applyFont="1" applyBorder="1" applyAlignment="1">
      <alignment horizontal="center" vertical="center"/>
    </xf>
    <xf numFmtId="0" fontId="65" fillId="0" borderId="0" xfId="0" applyFont="1" applyFill="1"/>
    <xf numFmtId="0" fontId="48" fillId="0" borderId="16" xfId="0" applyFont="1" applyBorder="1"/>
    <xf numFmtId="0" fontId="66" fillId="0" borderId="0" xfId="0" applyFont="1" applyFill="1"/>
    <xf numFmtId="0" fontId="67" fillId="0" borderId="16" xfId="0" applyFont="1" applyBorder="1"/>
    <xf numFmtId="0" fontId="67" fillId="0" borderId="0" xfId="0" applyFont="1"/>
    <xf numFmtId="0" fontId="49" fillId="0" borderId="16" xfId="0" applyFont="1" applyBorder="1"/>
    <xf numFmtId="10" fontId="44" fillId="0" borderId="16" xfId="0" applyNumberFormat="1" applyFont="1" applyFill="1" applyBorder="1" applyAlignment="1">
      <alignment horizontal="center" vertical="center"/>
    </xf>
    <xf numFmtId="0" fontId="68" fillId="0" borderId="0" xfId="0" applyFont="1"/>
    <xf numFmtId="0" fontId="69" fillId="0" borderId="16" xfId="0" applyFont="1" applyBorder="1"/>
    <xf numFmtId="0" fontId="70" fillId="0" borderId="0" xfId="0" applyFont="1"/>
    <xf numFmtId="167" fontId="18" fillId="0" borderId="0" xfId="0" applyNumberFormat="1" applyFont="1" applyAlignment="1"/>
    <xf numFmtId="0" fontId="71" fillId="0" borderId="0" xfId="0" applyFont="1" applyBorder="1"/>
    <xf numFmtId="0" fontId="72" fillId="0" borderId="0" xfId="0" applyFont="1" applyBorder="1"/>
    <xf numFmtId="0" fontId="17" fillId="4" borderId="20" xfId="0" applyFont="1" applyFill="1" applyBorder="1" applyAlignment="1">
      <alignment horizontal="center" vertical="center"/>
    </xf>
    <xf numFmtId="0" fontId="20" fillId="4" borderId="8" xfId="0" applyFont="1" applyFill="1" applyBorder="1"/>
    <xf numFmtId="2" fontId="21" fillId="4" borderId="8" xfId="0" applyNumberFormat="1" applyFont="1" applyFill="1" applyBorder="1"/>
    <xf numFmtId="165" fontId="21" fillId="4" borderId="20" xfId="0" applyNumberFormat="1" applyFont="1" applyFill="1" applyBorder="1" applyAlignment="1"/>
    <xf numFmtId="3" fontId="21" fillId="4" borderId="20" xfId="0" applyNumberFormat="1" applyFont="1" applyFill="1" applyBorder="1" applyAlignment="1"/>
    <xf numFmtId="10" fontId="21" fillId="4" borderId="20" xfId="0" applyNumberFormat="1" applyFont="1" applyFill="1" applyBorder="1" applyAlignment="1"/>
    <xf numFmtId="165" fontId="21" fillId="4" borderId="20" xfId="0" applyNumberFormat="1" applyFont="1" applyFill="1" applyBorder="1" applyAlignment="1">
      <alignment horizontal="left"/>
    </xf>
    <xf numFmtId="0" fontId="21" fillId="4" borderId="34" xfId="0" applyFont="1" applyFill="1" applyBorder="1" applyAlignment="1">
      <alignment horizontal="center"/>
    </xf>
    <xf numFmtId="0" fontId="21" fillId="4" borderId="35" xfId="0" applyFont="1" applyFill="1" applyBorder="1" applyAlignment="1">
      <alignment horizontal="center"/>
    </xf>
    <xf numFmtId="0" fontId="19" fillId="4" borderId="8" xfId="0" applyFont="1" applyFill="1" applyBorder="1" applyAlignment="1">
      <alignment horizontal="left"/>
    </xf>
    <xf numFmtId="3" fontId="17" fillId="4" borderId="8" xfId="0" applyNumberFormat="1" applyFont="1" applyFill="1" applyBorder="1" applyAlignment="1"/>
    <xf numFmtId="10" fontId="17" fillId="4" borderId="8" xfId="0" applyNumberFormat="1" applyFont="1" applyFill="1" applyBorder="1" applyAlignment="1"/>
    <xf numFmtId="0" fontId="17" fillId="4" borderId="8" xfId="0" applyFont="1" applyFill="1" applyBorder="1" applyAlignment="1">
      <alignment horizontal="center"/>
    </xf>
    <xf numFmtId="0" fontId="20" fillId="0" borderId="20" xfId="0" applyFont="1" applyFill="1" applyBorder="1" applyAlignment="1"/>
    <xf numFmtId="0" fontId="29" fillId="4" borderId="20" xfId="0" applyFont="1" applyFill="1" applyBorder="1" applyAlignment="1">
      <alignment horizontal="left"/>
    </xf>
    <xf numFmtId="0" fontId="17" fillId="4" borderId="20" xfId="0" applyFont="1" applyFill="1" applyBorder="1" applyAlignment="1">
      <alignment horizontal="center"/>
    </xf>
    <xf numFmtId="10" fontId="16" fillId="0" borderId="20" xfId="0" applyNumberFormat="1" applyFont="1" applyFill="1" applyBorder="1" applyAlignment="1"/>
    <xf numFmtId="3" fontId="16" fillId="0" borderId="20" xfId="0" applyNumberFormat="1" applyFont="1" applyFill="1" applyBorder="1"/>
    <xf numFmtId="0" fontId="21" fillId="4" borderId="20" xfId="0" applyFont="1" applyFill="1" applyBorder="1" applyAlignment="1">
      <alignment horizontal="center"/>
    </xf>
    <xf numFmtId="0" fontId="19" fillId="6" borderId="8" xfId="0" applyFont="1" applyFill="1" applyBorder="1" applyAlignment="1">
      <alignment horizontal="left"/>
    </xf>
    <xf numFmtId="3" fontId="17" fillId="6" borderId="8" xfId="0" applyNumberFormat="1" applyFont="1" applyFill="1" applyBorder="1" applyAlignment="1"/>
    <xf numFmtId="10" fontId="17" fillId="6" borderId="8" xfId="0" applyNumberFormat="1" applyFont="1" applyFill="1" applyBorder="1" applyAlignment="1"/>
    <xf numFmtId="0" fontId="27" fillId="4" borderId="20" xfId="0" applyFont="1" applyFill="1" applyBorder="1" applyAlignment="1">
      <alignment horizontal="center" vertical="center"/>
    </xf>
    <xf numFmtId="0" fontId="19" fillId="4" borderId="20" xfId="0" applyFont="1" applyFill="1" applyBorder="1" applyAlignment="1">
      <alignment horizontal="center" vertical="center"/>
    </xf>
    <xf numFmtId="3" fontId="17" fillId="4" borderId="20" xfId="0" applyNumberFormat="1" applyFont="1" applyFill="1" applyBorder="1" applyAlignment="1">
      <alignment horizontal="right" vertical="center"/>
    </xf>
    <xf numFmtId="10" fontId="17" fillId="4" borderId="20" xfId="0" applyNumberFormat="1" applyFont="1" applyFill="1" applyBorder="1" applyAlignment="1">
      <alignment horizontal="right" vertical="center"/>
    </xf>
    <xf numFmtId="10" fontId="17" fillId="4" borderId="20" xfId="0" applyNumberFormat="1" applyFont="1" applyFill="1" applyBorder="1" applyAlignment="1">
      <alignment horizontal="center"/>
    </xf>
    <xf numFmtId="167" fontId="17" fillId="4" borderId="20" xfId="0" applyNumberFormat="1" applyFont="1" applyFill="1" applyBorder="1" applyAlignment="1">
      <alignment horizontal="right"/>
    </xf>
    <xf numFmtId="3" fontId="17" fillId="4" borderId="11" xfId="0" applyNumberFormat="1" applyFont="1" applyFill="1" applyBorder="1" applyAlignment="1">
      <alignment horizontal="right" vertical="center"/>
    </xf>
    <xf numFmtId="0" fontId="16" fillId="5" borderId="44" xfId="0" applyFont="1" applyFill="1" applyBorder="1"/>
    <xf numFmtId="0" fontId="16" fillId="5" borderId="45" xfId="0" applyFont="1" applyFill="1" applyBorder="1"/>
    <xf numFmtId="0" fontId="16" fillId="5" borderId="45" xfId="0" applyFont="1" applyFill="1" applyBorder="1" applyAlignment="1">
      <alignment horizontal="center"/>
    </xf>
    <xf numFmtId="0" fontId="17" fillId="5" borderId="17" xfId="0" applyFont="1" applyFill="1" applyBorder="1"/>
    <xf numFmtId="3" fontId="17" fillId="5" borderId="13" xfId="0" applyNumberFormat="1" applyFont="1" applyFill="1" applyBorder="1"/>
    <xf numFmtId="10" fontId="17" fillId="5" borderId="13" xfId="0" applyNumberFormat="1" applyFont="1" applyFill="1" applyBorder="1"/>
    <xf numFmtId="10" fontId="17" fillId="5" borderId="18" xfId="0" applyNumberFormat="1" applyFont="1" applyFill="1" applyBorder="1"/>
    <xf numFmtId="0" fontId="30" fillId="5" borderId="16" xfId="0" applyFont="1" applyFill="1" applyBorder="1"/>
    <xf numFmtId="3" fontId="30" fillId="5" borderId="16" xfId="0" applyNumberFormat="1" applyFont="1" applyFill="1" applyBorder="1"/>
    <xf numFmtId="10" fontId="18" fillId="5" borderId="16" xfId="0" applyNumberFormat="1" applyFont="1" applyFill="1" applyBorder="1"/>
    <xf numFmtId="3" fontId="18" fillId="5" borderId="16" xfId="0" applyNumberFormat="1" applyFont="1" applyFill="1" applyBorder="1"/>
    <xf numFmtId="0" fontId="39" fillId="4" borderId="8" xfId="0" applyFont="1" applyFill="1" applyBorder="1" applyAlignment="1">
      <alignment horizontal="center" vertical="center"/>
    </xf>
    <xf numFmtId="3" fontId="55" fillId="0" borderId="20" xfId="0" applyNumberFormat="1" applyFont="1" applyFill="1" applyBorder="1" applyAlignment="1">
      <alignment wrapText="1"/>
    </xf>
    <xf numFmtId="0" fontId="32" fillId="4" borderId="17" xfId="0" applyFont="1" applyFill="1" applyBorder="1"/>
    <xf numFmtId="0" fontId="40" fillId="4" borderId="13" xfId="0" applyFont="1" applyFill="1" applyBorder="1" applyAlignment="1">
      <alignment horizontal="center" vertical="top" wrapText="1"/>
    </xf>
    <xf numFmtId="3" fontId="40" fillId="4" borderId="13" xfId="0" applyNumberFormat="1" applyFont="1" applyFill="1" applyBorder="1" applyAlignment="1">
      <alignment horizontal="center" vertical="center"/>
    </xf>
    <xf numFmtId="0" fontId="32" fillId="4" borderId="13" xfId="0" applyFont="1" applyFill="1" applyBorder="1"/>
    <xf numFmtId="0" fontId="32" fillId="4" borderId="18" xfId="0" applyFont="1" applyFill="1" applyBorder="1"/>
    <xf numFmtId="0" fontId="39" fillId="4" borderId="8" xfId="0" applyFont="1" applyFill="1" applyBorder="1"/>
    <xf numFmtId="37" fontId="39" fillId="4" borderId="8" xfId="0" applyNumberFormat="1" applyFont="1" applyFill="1" applyBorder="1"/>
    <xf numFmtId="167" fontId="39" fillId="4" borderId="8" xfId="0" applyNumberFormat="1" applyFont="1" applyFill="1" applyBorder="1"/>
    <xf numFmtId="0" fontId="39" fillId="4" borderId="8" xfId="0" applyFont="1" applyFill="1" applyBorder="1" applyAlignment="1">
      <alignment horizontal="center"/>
    </xf>
    <xf numFmtId="167" fontId="39" fillId="4" borderId="8" xfId="0" applyNumberFormat="1" applyFont="1" applyFill="1" applyBorder="1" applyAlignment="1"/>
    <xf numFmtId="0" fontId="40" fillId="4" borderId="20" xfId="0" applyFont="1" applyFill="1" applyBorder="1" applyAlignment="1">
      <alignment horizontal="center"/>
    </xf>
    <xf numFmtId="0" fontId="40" fillId="4" borderId="20" xfId="0" applyFont="1" applyFill="1" applyBorder="1" applyAlignment="1">
      <alignment horizontal="left"/>
    </xf>
    <xf numFmtId="1" fontId="40" fillId="4" borderId="20" xfId="0" applyNumberFormat="1" applyFont="1" applyFill="1" applyBorder="1" applyAlignment="1"/>
    <xf numFmtId="167" fontId="40" fillId="4" borderId="20" xfId="0" applyNumberFormat="1" applyFont="1" applyFill="1" applyBorder="1" applyAlignment="1"/>
    <xf numFmtId="3" fontId="40" fillId="4" borderId="20" xfId="0" applyNumberFormat="1" applyFont="1" applyFill="1" applyBorder="1" applyAlignment="1"/>
    <xf numFmtId="10" fontId="13" fillId="0" borderId="0" xfId="3" applyNumberFormat="1" applyFont="1" applyBorder="1"/>
    <xf numFmtId="0" fontId="74" fillId="0" borderId="0" xfId="0" applyFont="1" applyFill="1" applyBorder="1" applyAlignment="1"/>
    <xf numFmtId="10" fontId="74" fillId="0" borderId="0" xfId="0" applyNumberFormat="1" applyFont="1" applyFill="1" applyBorder="1" applyAlignment="1"/>
    <xf numFmtId="10" fontId="73" fillId="0" borderId="0" xfId="0" applyNumberFormat="1" applyFont="1" applyFill="1" applyBorder="1" applyAlignment="1"/>
    <xf numFmtId="167" fontId="17" fillId="6" borderId="8" xfId="0" applyNumberFormat="1" applyFont="1" applyFill="1" applyBorder="1" applyAlignment="1"/>
    <xf numFmtId="0" fontId="17" fillId="4" borderId="20" xfId="0" applyFont="1" applyFill="1" applyBorder="1" applyAlignment="1">
      <alignment horizontal="center"/>
    </xf>
    <xf numFmtId="0" fontId="21" fillId="4" borderId="30" xfId="0" applyFont="1" applyFill="1" applyBorder="1" applyAlignment="1">
      <alignment horizontal="center" vertical="center"/>
    </xf>
    <xf numFmtId="0" fontId="21" fillId="4" borderId="30" xfId="0" applyFont="1" applyFill="1" applyBorder="1" applyAlignment="1">
      <alignment horizontal="center"/>
    </xf>
    <xf numFmtId="0" fontId="75" fillId="0" borderId="0" xfId="0" applyFont="1"/>
    <xf numFmtId="0" fontId="18" fillId="0" borderId="0" xfId="0" applyFont="1" applyAlignment="1"/>
    <xf numFmtId="0" fontId="18" fillId="0" borderId="0" xfId="0" applyFont="1" applyBorder="1" applyAlignment="1">
      <alignment horizontal="center"/>
    </xf>
    <xf numFmtId="0" fontId="19" fillId="0" borderId="36" xfId="0" applyFont="1" applyFill="1" applyBorder="1" applyAlignment="1">
      <alignment horizontal="center" vertical="center"/>
    </xf>
    <xf numFmtId="167" fontId="0" fillId="0" borderId="0" xfId="0" applyNumberFormat="1"/>
    <xf numFmtId="3" fontId="20" fillId="0" borderId="20" xfId="2" applyNumberFormat="1" applyFont="1" applyFill="1" applyBorder="1" applyAlignment="1" applyProtection="1">
      <alignment horizontal="center"/>
    </xf>
    <xf numFmtId="3" fontId="20" fillId="0" borderId="20" xfId="0" applyNumberFormat="1" applyFont="1" applyFill="1" applyBorder="1" applyAlignment="1">
      <alignment horizontal="center"/>
    </xf>
    <xf numFmtId="0" fontId="20" fillId="0" borderId="0" xfId="0" applyFont="1" applyFill="1"/>
    <xf numFmtId="0" fontId="20" fillId="0" borderId="0" xfId="0" applyFont="1" applyFill="1" applyAlignment="1">
      <alignment horizontal="center"/>
    </xf>
    <xf numFmtId="38" fontId="20" fillId="0" borderId="8" xfId="0" applyNumberFormat="1" applyFont="1" applyFill="1" applyBorder="1"/>
    <xf numFmtId="0" fontId="21" fillId="0" borderId="8" xfId="0" applyFont="1" applyFill="1" applyBorder="1"/>
    <xf numFmtId="0" fontId="24" fillId="0" borderId="0" xfId="0" applyFont="1"/>
    <xf numFmtId="0" fontId="24" fillId="0" borderId="0" xfId="0" applyFont="1" applyFill="1" applyAlignment="1">
      <alignment vertical="center" wrapText="1"/>
    </xf>
    <xf numFmtId="0" fontId="17" fillId="4" borderId="20" xfId="0" applyFont="1" applyFill="1" applyBorder="1" applyAlignment="1">
      <alignment horizontal="center"/>
    </xf>
    <xf numFmtId="0" fontId="18" fillId="0" borderId="0" xfId="0" applyFont="1" applyAlignment="1">
      <alignment horizontal="center"/>
    </xf>
    <xf numFmtId="0" fontId="17" fillId="4" borderId="20" xfId="0" applyFont="1" applyFill="1" applyBorder="1" applyAlignment="1">
      <alignment horizontal="center"/>
    </xf>
    <xf numFmtId="10" fontId="20" fillId="0" borderId="9" xfId="0" applyNumberFormat="1" applyFont="1" applyFill="1" applyBorder="1" applyAlignment="1"/>
    <xf numFmtId="0" fontId="21" fillId="0" borderId="20" xfId="0" applyFont="1" applyBorder="1" applyAlignment="1">
      <alignment horizontal="center"/>
    </xf>
    <xf numFmtId="0" fontId="21" fillId="4" borderId="20" xfId="0" applyFont="1" applyFill="1" applyBorder="1" applyAlignment="1">
      <alignment horizontal="center"/>
    </xf>
    <xf numFmtId="0" fontId="17" fillId="4" borderId="20" xfId="0" applyFont="1" applyFill="1" applyBorder="1" applyAlignment="1">
      <alignment horizontal="center" vertical="center"/>
    </xf>
    <xf numFmtId="0" fontId="17" fillId="4" borderId="20" xfId="0" applyFont="1" applyFill="1" applyBorder="1" applyAlignment="1">
      <alignment horizontal="center"/>
    </xf>
    <xf numFmtId="0" fontId="19" fillId="4" borderId="20" xfId="0" applyFont="1" applyFill="1" applyBorder="1" applyAlignment="1">
      <alignment horizontal="center" vertical="center"/>
    </xf>
    <xf numFmtId="0" fontId="73" fillId="0" borderId="0" xfId="0" applyFont="1" applyFill="1" applyBorder="1" applyAlignment="1">
      <alignment horizontal="center"/>
    </xf>
    <xf numFmtId="0" fontId="17" fillId="0" borderId="20" xfId="0" applyFont="1" applyBorder="1"/>
    <xf numFmtId="1" fontId="77" fillId="2" borderId="20" xfId="4" applyNumberFormat="1" applyFont="1" applyFill="1" applyBorder="1" applyAlignment="1"/>
    <xf numFmtId="1" fontId="77" fillId="0" borderId="20" xfId="4" applyNumberFormat="1" applyFont="1" applyFill="1" applyBorder="1" applyAlignment="1"/>
    <xf numFmtId="0" fontId="17" fillId="4" borderId="20" xfId="0" applyFont="1" applyFill="1" applyBorder="1" applyAlignment="1">
      <alignment horizontal="center"/>
    </xf>
    <xf numFmtId="10" fontId="17" fillId="4" borderId="20" xfId="0" applyNumberFormat="1" applyFont="1" applyFill="1" applyBorder="1" applyAlignment="1">
      <alignment horizontal="right"/>
    </xf>
    <xf numFmtId="0" fontId="17" fillId="4" borderId="20" xfId="0" applyFont="1" applyFill="1" applyBorder="1" applyAlignment="1">
      <alignment horizontal="center"/>
    </xf>
    <xf numFmtId="3" fontId="20" fillId="0" borderId="20" xfId="0" applyNumberFormat="1" applyFont="1" applyFill="1" applyBorder="1" applyAlignment="1">
      <alignment horizontal="right"/>
    </xf>
    <xf numFmtId="3" fontId="20" fillId="0" borderId="9" xfId="0" applyNumberFormat="1" applyFont="1" applyFill="1" applyBorder="1" applyAlignment="1">
      <alignment horizontal="right"/>
    </xf>
    <xf numFmtId="3" fontId="20" fillId="0" borderId="20" xfId="0" applyNumberFormat="1" applyFont="1" applyBorder="1" applyAlignment="1">
      <alignment horizontal="right"/>
    </xf>
    <xf numFmtId="3" fontId="20" fillId="0" borderId="20" xfId="2" applyNumberFormat="1" applyFont="1" applyFill="1" applyBorder="1" applyAlignment="1" applyProtection="1">
      <alignment horizontal="right"/>
    </xf>
    <xf numFmtId="3" fontId="20" fillId="0" borderId="25" xfId="2" applyNumberFormat="1" applyFont="1" applyFill="1" applyBorder="1" applyAlignment="1" applyProtection="1">
      <alignment horizontal="right"/>
    </xf>
    <xf numFmtId="0" fontId="17" fillId="4" borderId="20" xfId="0" applyFont="1" applyFill="1" applyBorder="1" applyAlignment="1">
      <alignment horizontal="center"/>
    </xf>
    <xf numFmtId="0" fontId="17" fillId="4" borderId="20" xfId="0" applyFont="1" applyFill="1" applyBorder="1" applyAlignment="1">
      <alignment horizontal="center"/>
    </xf>
    <xf numFmtId="0" fontId="21" fillId="4" borderId="20" xfId="0" applyFont="1" applyFill="1" applyBorder="1" applyAlignment="1">
      <alignment horizontal="center"/>
    </xf>
    <xf numFmtId="10" fontId="21" fillId="0" borderId="25" xfId="0" applyNumberFormat="1" applyFont="1" applyBorder="1" applyAlignment="1"/>
    <xf numFmtId="10" fontId="21" fillId="0" borderId="20" xfId="0" applyNumberFormat="1" applyFont="1" applyBorder="1" applyAlignment="1"/>
    <xf numFmtId="168" fontId="21" fillId="0" borderId="10" xfId="0" applyNumberFormat="1" applyFont="1" applyFill="1" applyBorder="1"/>
    <xf numFmtId="0" fontId="17" fillId="4" borderId="20" xfId="0" applyFont="1" applyFill="1" applyBorder="1" applyAlignment="1">
      <alignment horizontal="center"/>
    </xf>
    <xf numFmtId="0" fontId="58" fillId="7" borderId="36" xfId="0" applyFont="1" applyFill="1" applyBorder="1" applyAlignment="1">
      <alignment horizontal="center"/>
    </xf>
    <xf numFmtId="167" fontId="18" fillId="0" borderId="8" xfId="0" applyNumberFormat="1" applyFont="1" applyFill="1" applyBorder="1" applyAlignment="1">
      <alignment horizontal="right"/>
    </xf>
    <xf numFmtId="0" fontId="21" fillId="0" borderId="0" xfId="0" applyFont="1" applyFill="1" applyBorder="1" applyAlignment="1">
      <alignment vertical="center" wrapText="1"/>
    </xf>
    <xf numFmtId="0" fontId="12" fillId="0" borderId="0" xfId="0" applyFont="1" applyBorder="1"/>
    <xf numFmtId="0" fontId="21" fillId="4" borderId="20" xfId="0" applyFont="1" applyFill="1" applyBorder="1" applyAlignment="1">
      <alignment horizontal="center"/>
    </xf>
    <xf numFmtId="0" fontId="18" fillId="0" borderId="0" xfId="0" applyFont="1" applyAlignment="1">
      <alignment horizontal="center"/>
    </xf>
    <xf numFmtId="0" fontId="20" fillId="0" borderId="25" xfId="0" applyFont="1" applyFill="1" applyBorder="1" applyAlignment="1">
      <alignment horizontal="left" wrapText="1"/>
    </xf>
    <xf numFmtId="1" fontId="20" fillId="0" borderId="25" xfId="0" applyNumberFormat="1" applyFont="1" applyFill="1" applyBorder="1" applyAlignment="1">
      <alignment wrapText="1"/>
    </xf>
    <xf numFmtId="1" fontId="20" fillId="0" borderId="25" xfId="0" applyNumberFormat="1" applyFont="1" applyFill="1" applyBorder="1" applyAlignment="1"/>
    <xf numFmtId="0" fontId="20" fillId="0" borderId="25" xfId="0" applyFont="1" applyFill="1" applyBorder="1"/>
    <xf numFmtId="0" fontId="20" fillId="4" borderId="9" xfId="0" applyFont="1" applyFill="1" applyBorder="1" applyAlignment="1">
      <alignment horizontal="center"/>
    </xf>
    <xf numFmtId="0" fontId="20" fillId="4" borderId="10" xfId="0" applyFont="1" applyFill="1" applyBorder="1" applyAlignment="1">
      <alignment horizontal="center"/>
    </xf>
    <xf numFmtId="0" fontId="20" fillId="4" borderId="11" xfId="0" applyFont="1" applyFill="1" applyBorder="1" applyAlignment="1">
      <alignment horizontal="center"/>
    </xf>
    <xf numFmtId="0" fontId="25" fillId="0" borderId="0" xfId="0" applyFont="1" applyAlignment="1">
      <alignment horizontal="left"/>
    </xf>
    <xf numFmtId="17" fontId="25" fillId="0" borderId="0" xfId="0" applyNumberFormat="1" applyFont="1" applyAlignment="1">
      <alignment horizontal="left"/>
    </xf>
    <xf numFmtId="0" fontId="18" fillId="0" borderId="0" xfId="0" applyFont="1" applyAlignment="1">
      <alignment horizontal="left"/>
    </xf>
    <xf numFmtId="0" fontId="21" fillId="4" borderId="27" xfId="0" applyFont="1" applyFill="1" applyBorder="1" applyAlignment="1">
      <alignment horizontal="center"/>
    </xf>
    <xf numFmtId="0" fontId="21" fillId="4" borderId="28" xfId="0" applyFont="1" applyFill="1" applyBorder="1" applyAlignment="1">
      <alignment horizontal="center"/>
    </xf>
    <xf numFmtId="0" fontId="21" fillId="4" borderId="8" xfId="0" applyFont="1" applyFill="1" applyBorder="1" applyAlignment="1">
      <alignment horizontal="center"/>
    </xf>
    <xf numFmtId="0" fontId="21" fillId="4" borderId="8" xfId="0" applyFont="1" applyFill="1" applyBorder="1" applyAlignment="1">
      <alignment horizontal="center" vertical="center"/>
    </xf>
    <xf numFmtId="0" fontId="21" fillId="4" borderId="20" xfId="0" applyFont="1" applyFill="1" applyBorder="1" applyAlignment="1">
      <alignment horizontal="center" vertical="center" wrapText="1"/>
    </xf>
    <xf numFmtId="0" fontId="21" fillId="4" borderId="9" xfId="0" applyFont="1" applyFill="1" applyBorder="1" applyAlignment="1">
      <alignment horizontal="center"/>
    </xf>
    <xf numFmtId="0" fontId="21" fillId="4" borderId="10" xfId="0" applyFont="1" applyFill="1" applyBorder="1" applyAlignment="1">
      <alignment horizontal="center"/>
    </xf>
    <xf numFmtId="0" fontId="21" fillId="4" borderId="11" xfId="0" applyFont="1" applyFill="1" applyBorder="1" applyAlignment="1">
      <alignment horizontal="center"/>
    </xf>
    <xf numFmtId="17" fontId="22" fillId="0" borderId="0" xfId="0" applyNumberFormat="1" applyFont="1" applyBorder="1" applyAlignment="1">
      <alignment horizontal="center"/>
    </xf>
    <xf numFmtId="0" fontId="21" fillId="4" borderId="20" xfId="0" applyFont="1" applyFill="1" applyBorder="1" applyAlignment="1">
      <alignment horizontal="center"/>
    </xf>
    <xf numFmtId="0" fontId="20" fillId="4" borderId="20" xfId="0" applyFont="1" applyFill="1" applyBorder="1" applyAlignment="1"/>
    <xf numFmtId="0" fontId="17" fillId="4" borderId="8" xfId="0" applyFont="1" applyFill="1" applyBorder="1" applyAlignment="1">
      <alignment horizontal="center" wrapText="1"/>
    </xf>
    <xf numFmtId="0" fontId="0" fillId="4" borderId="8" xfId="0" applyFill="1" applyBorder="1" applyAlignment="1">
      <alignment horizontal="center" wrapText="1"/>
    </xf>
    <xf numFmtId="0" fontId="24" fillId="4" borderId="8" xfId="0" applyFont="1" applyFill="1" applyBorder="1" applyAlignment="1">
      <alignment horizontal="center"/>
    </xf>
    <xf numFmtId="0" fontId="17" fillId="4" borderId="21" xfId="0" applyFont="1" applyFill="1" applyBorder="1" applyAlignment="1">
      <alignment horizontal="center" vertical="center"/>
    </xf>
    <xf numFmtId="0" fontId="16" fillId="4" borderId="22" xfId="0" applyFont="1" applyFill="1" applyBorder="1" applyAlignment="1">
      <alignment horizontal="center" vertical="center"/>
    </xf>
    <xf numFmtId="0" fontId="24" fillId="4" borderId="21" xfId="0" applyFont="1" applyFill="1" applyBorder="1" applyAlignment="1">
      <alignment horizontal="center" vertical="center" wrapText="1"/>
    </xf>
    <xf numFmtId="0" fontId="0" fillId="4" borderId="22" xfId="0" applyFill="1" applyBorder="1" applyAlignment="1">
      <alignment horizontal="center" vertical="center" wrapText="1"/>
    </xf>
    <xf numFmtId="0" fontId="24" fillId="4" borderId="21" xfId="0" applyFont="1" applyFill="1" applyBorder="1" applyAlignment="1">
      <alignment horizontal="center" wrapText="1"/>
    </xf>
    <xf numFmtId="0" fontId="0" fillId="4" borderId="22" xfId="0" applyFill="1" applyBorder="1" applyAlignment="1">
      <alignment wrapText="1"/>
    </xf>
    <xf numFmtId="0" fontId="18" fillId="0" borderId="0" xfId="0" applyFont="1" applyAlignment="1">
      <alignment horizontal="center"/>
    </xf>
    <xf numFmtId="0" fontId="21" fillId="4" borderId="24" xfId="0" applyFont="1" applyFill="1" applyBorder="1" applyAlignment="1">
      <alignment horizontal="center"/>
    </xf>
    <xf numFmtId="0" fontId="21" fillId="4" borderId="21" xfId="0" applyFont="1" applyFill="1" applyBorder="1" applyAlignment="1">
      <alignment horizontal="center" vertical="center" wrapText="1"/>
    </xf>
    <xf numFmtId="0" fontId="16" fillId="4" borderId="22" xfId="0" applyFont="1" applyFill="1" applyBorder="1" applyAlignment="1">
      <alignment horizontal="center" vertical="center" wrapText="1"/>
    </xf>
    <xf numFmtId="0" fontId="21" fillId="4" borderId="17" xfId="0" applyFont="1" applyFill="1" applyBorder="1" applyAlignment="1">
      <alignment horizontal="center" vertical="center"/>
    </xf>
    <xf numFmtId="0" fontId="0" fillId="4" borderId="13" xfId="0" applyFill="1" applyBorder="1" applyAlignment="1">
      <alignment horizontal="center" vertical="center"/>
    </xf>
    <xf numFmtId="0" fontId="0" fillId="4" borderId="18" xfId="0" applyFill="1" applyBorder="1" applyAlignment="1">
      <alignment horizontal="center" vertical="center"/>
    </xf>
    <xf numFmtId="0" fontId="21" fillId="0" borderId="17" xfId="0" applyFont="1" applyBorder="1" applyAlignment="1">
      <alignment horizontal="center"/>
    </xf>
    <xf numFmtId="0" fontId="21" fillId="0" borderId="13" xfId="0" applyFont="1" applyBorder="1" applyAlignment="1">
      <alignment horizontal="center"/>
    </xf>
    <xf numFmtId="0" fontId="0" fillId="0" borderId="18" xfId="0" applyBorder="1" applyAlignment="1"/>
    <xf numFmtId="0" fontId="21" fillId="0" borderId="8" xfId="0" applyFont="1" applyBorder="1" applyAlignment="1">
      <alignment horizontal="center"/>
    </xf>
    <xf numFmtId="0" fontId="0" fillId="0" borderId="8" xfId="0" applyBorder="1" applyAlignment="1"/>
    <xf numFmtId="0" fontId="0" fillId="0" borderId="8" xfId="0" applyBorder="1" applyAlignment="1">
      <alignment horizontal="center"/>
    </xf>
    <xf numFmtId="0" fontId="17" fillId="4" borderId="8" xfId="0" applyFont="1" applyFill="1" applyBorder="1" applyAlignment="1">
      <alignment horizontal="center" vertical="center"/>
    </xf>
    <xf numFmtId="0" fontId="17" fillId="4" borderId="8" xfId="0" applyFont="1" applyFill="1" applyBorder="1" applyAlignment="1">
      <alignment horizontal="center" vertical="center" wrapText="1"/>
    </xf>
    <xf numFmtId="0" fontId="21" fillId="0" borderId="8" xfId="0" applyFont="1" applyBorder="1" applyAlignment="1">
      <alignment horizontal="center" vertical="center"/>
    </xf>
    <xf numFmtId="0" fontId="17" fillId="4" borderId="20" xfId="0" applyFont="1" applyFill="1" applyBorder="1" applyAlignment="1">
      <alignment horizontal="center" vertical="center"/>
    </xf>
    <xf numFmtId="0" fontId="17" fillId="4" borderId="20" xfId="0" applyFont="1" applyFill="1" applyBorder="1" applyAlignment="1">
      <alignment horizontal="center" vertical="center" wrapText="1"/>
    </xf>
    <xf numFmtId="0" fontId="21" fillId="0" borderId="18" xfId="0" applyFont="1" applyBorder="1" applyAlignment="1">
      <alignment horizontal="center"/>
    </xf>
    <xf numFmtId="0" fontId="21" fillId="4" borderId="13" xfId="0" applyFont="1" applyFill="1" applyBorder="1" applyAlignment="1">
      <alignment horizontal="center" vertical="center"/>
    </xf>
    <xf numFmtId="0" fontId="21" fillId="4" borderId="18" xfId="0" applyFont="1" applyFill="1" applyBorder="1" applyAlignment="1">
      <alignment horizontal="center" vertical="center"/>
    </xf>
    <xf numFmtId="49" fontId="21" fillId="4" borderId="20" xfId="0" applyNumberFormat="1" applyFont="1" applyFill="1" applyBorder="1" applyAlignment="1">
      <alignment horizontal="center"/>
    </xf>
    <xf numFmtId="0" fontId="21" fillId="4" borderId="20" xfId="0" applyFont="1" applyFill="1" applyBorder="1" applyAlignment="1">
      <alignment horizontal="center" vertical="center"/>
    </xf>
    <xf numFmtId="0" fontId="13" fillId="4" borderId="20" xfId="0" applyFont="1" applyFill="1" applyBorder="1" applyAlignment="1">
      <alignment horizontal="center" vertical="center"/>
    </xf>
    <xf numFmtId="0" fontId="20" fillId="4" borderId="20" xfId="0" applyFont="1" applyFill="1" applyBorder="1" applyAlignment="1">
      <alignment horizontal="center" vertical="center"/>
    </xf>
    <xf numFmtId="0" fontId="13" fillId="4" borderId="8" xfId="0" applyFont="1" applyFill="1" applyBorder="1" applyAlignment="1">
      <alignment horizontal="center"/>
    </xf>
    <xf numFmtId="0" fontId="21" fillId="4" borderId="24" xfId="0" applyFont="1" applyFill="1" applyBorder="1" applyAlignment="1">
      <alignment horizontal="center" vertical="center"/>
    </xf>
    <xf numFmtId="0" fontId="21" fillId="4" borderId="11" xfId="0" applyFont="1" applyFill="1" applyBorder="1" applyAlignment="1">
      <alignment horizontal="center" vertical="center"/>
    </xf>
    <xf numFmtId="0" fontId="21" fillId="4" borderId="26" xfId="0" applyFont="1" applyFill="1" applyBorder="1" applyAlignment="1">
      <alignment horizontal="center" vertical="center"/>
    </xf>
    <xf numFmtId="0" fontId="21" fillId="4" borderId="33" xfId="0" applyFont="1" applyFill="1" applyBorder="1" applyAlignment="1">
      <alignment horizontal="center" vertical="center"/>
    </xf>
    <xf numFmtId="0" fontId="21" fillId="4" borderId="9" xfId="0" applyFont="1" applyFill="1" applyBorder="1" applyAlignment="1">
      <alignment horizontal="center" vertical="center"/>
    </xf>
    <xf numFmtId="0" fontId="13" fillId="4" borderId="11" xfId="0" applyFont="1" applyFill="1" applyBorder="1" applyAlignment="1">
      <alignment horizontal="center" vertical="center"/>
    </xf>
    <xf numFmtId="0" fontId="13" fillId="4" borderId="23" xfId="0" applyFont="1" applyFill="1" applyBorder="1" applyAlignment="1">
      <alignment horizontal="center"/>
    </xf>
    <xf numFmtId="49" fontId="21" fillId="4" borderId="8" xfId="0" applyNumberFormat="1" applyFont="1" applyFill="1" applyBorder="1" applyAlignment="1">
      <alignment horizontal="center"/>
    </xf>
    <xf numFmtId="0" fontId="13" fillId="4" borderId="8" xfId="0" applyFont="1" applyFill="1" applyBorder="1" applyAlignment="1">
      <alignment horizontal="center" vertical="center"/>
    </xf>
    <xf numFmtId="0" fontId="0" fillId="4" borderId="8" xfId="0" applyFill="1" applyBorder="1" applyAlignment="1">
      <alignment horizontal="center" vertical="center"/>
    </xf>
    <xf numFmtId="0" fontId="17" fillId="4" borderId="19" xfId="0" applyFont="1" applyFill="1" applyBorder="1" applyAlignment="1">
      <alignment horizontal="center" vertical="center" wrapText="1"/>
    </xf>
    <xf numFmtId="17" fontId="21" fillId="4" borderId="9" xfId="0" applyNumberFormat="1" applyFont="1" applyFill="1" applyBorder="1" applyAlignment="1">
      <alignment horizontal="center"/>
    </xf>
    <xf numFmtId="17" fontId="21" fillId="4" borderId="11" xfId="0" applyNumberFormat="1" applyFont="1" applyFill="1" applyBorder="1" applyAlignment="1">
      <alignment horizontal="center"/>
    </xf>
    <xf numFmtId="17" fontId="21" fillId="4" borderId="20" xfId="0" applyNumberFormat="1" applyFont="1" applyFill="1" applyBorder="1" applyAlignment="1">
      <alignment horizontal="center"/>
    </xf>
    <xf numFmtId="0" fontId="16" fillId="4" borderId="20" xfId="0" applyFont="1" applyFill="1" applyBorder="1" applyAlignment="1">
      <alignment horizontal="center" vertical="center"/>
    </xf>
    <xf numFmtId="0" fontId="17" fillId="4" borderId="20" xfId="0" applyFont="1" applyFill="1" applyBorder="1" applyAlignment="1">
      <alignment horizontal="center"/>
    </xf>
    <xf numFmtId="0" fontId="19" fillId="4" borderId="20" xfId="0" applyFont="1" applyFill="1" applyBorder="1" applyAlignment="1">
      <alignment horizontal="center" vertical="center"/>
    </xf>
    <xf numFmtId="0" fontId="29" fillId="5" borderId="17" xfId="0" applyFont="1" applyFill="1" applyBorder="1" applyAlignment="1">
      <alignment horizontal="center"/>
    </xf>
    <xf numFmtId="0" fontId="29" fillId="5" borderId="13" xfId="0" applyFont="1" applyFill="1" applyBorder="1" applyAlignment="1">
      <alignment horizontal="center"/>
    </xf>
    <xf numFmtId="0" fontId="29" fillId="5" borderId="18" xfId="0" applyFont="1" applyFill="1" applyBorder="1" applyAlignment="1">
      <alignment horizontal="center"/>
    </xf>
    <xf numFmtId="0" fontId="17" fillId="5" borderId="40" xfId="0" applyFont="1" applyFill="1" applyBorder="1" applyAlignment="1">
      <alignment horizontal="center" vertical="center"/>
    </xf>
    <xf numFmtId="0" fontId="16" fillId="5" borderId="43" xfId="0" applyFont="1" applyFill="1" applyBorder="1" applyAlignment="1">
      <alignment horizontal="center" vertical="center"/>
    </xf>
    <xf numFmtId="0" fontId="17" fillId="5" borderId="41" xfId="0" applyFont="1" applyFill="1" applyBorder="1" applyAlignment="1">
      <alignment horizontal="center"/>
    </xf>
    <xf numFmtId="0" fontId="17" fillId="5" borderId="42" xfId="0" applyFont="1" applyFill="1" applyBorder="1" applyAlignment="1">
      <alignment horizontal="center"/>
    </xf>
    <xf numFmtId="0" fontId="29" fillId="5" borderId="9" xfId="0" applyFont="1" applyFill="1" applyBorder="1" applyAlignment="1">
      <alignment horizontal="center"/>
    </xf>
    <xf numFmtId="0" fontId="29" fillId="5" borderId="10" xfId="0" applyFont="1" applyFill="1" applyBorder="1" applyAlignment="1">
      <alignment horizontal="center"/>
    </xf>
    <xf numFmtId="0" fontId="29" fillId="5" borderId="11" xfId="0" applyFont="1" applyFill="1" applyBorder="1" applyAlignment="1">
      <alignment horizontal="center"/>
    </xf>
    <xf numFmtId="0" fontId="22" fillId="0" borderId="0" xfId="0" applyFont="1" applyFill="1" applyBorder="1" applyAlignment="1">
      <alignment horizontal="center"/>
    </xf>
    <xf numFmtId="17" fontId="22" fillId="0" borderId="0" xfId="0" applyNumberFormat="1" applyFont="1" applyFill="1" applyBorder="1" applyAlignment="1">
      <alignment horizontal="center"/>
    </xf>
    <xf numFmtId="0" fontId="39" fillId="4" borderId="8" xfId="0" applyFont="1" applyFill="1" applyBorder="1" applyAlignment="1">
      <alignment horizontal="center" vertical="center"/>
    </xf>
    <xf numFmtId="0" fontId="57" fillId="0" borderId="0" xfId="0" applyFont="1" applyFill="1" applyBorder="1" applyAlignment="1">
      <alignment horizontal="center"/>
    </xf>
    <xf numFmtId="49" fontId="18" fillId="0" borderId="0" xfId="0" applyNumberFormat="1" applyFont="1" applyFill="1" applyBorder="1" applyAlignment="1">
      <alignment horizontal="center"/>
    </xf>
  </cellXfs>
  <cellStyles count="5">
    <cellStyle name="Estilo 1" xfId="1"/>
    <cellStyle name="Hipervínculo" xfId="2" builtinId="8"/>
    <cellStyle name="Normal" xfId="0" builtinId="0"/>
    <cellStyle name="Normal 2" xfId="4"/>
    <cellStyle name="Porcentual" xfId="3"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CCCCFF"/>
      <color rgb="FF9999FF"/>
      <color rgb="FFFFC46D"/>
      <color rgb="FFCC99FF"/>
      <color rgb="FFFFFF99"/>
      <color rgb="FFFFFFCC"/>
      <color rgb="FFF0F9E7"/>
      <color rgb="FFCC9900"/>
      <color rgb="FFFF3300"/>
      <color rgb="FFFF9900"/>
    </mru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externalLink" Target="externalLinks/externalLink2.xml"/></Relationships>
</file>

<file path=xl/charts/chart1.xml><?xml version="1.0" encoding="utf-8"?>
<c:chartSpace xmlns:c="http://schemas.openxmlformats.org/drawingml/2006/chart" xmlns:a="http://schemas.openxmlformats.org/drawingml/2006/main" xmlns:r="http://schemas.openxmlformats.org/officeDocument/2006/relationships">
  <c:lang val="es-MX"/>
  <c:style val="19"/>
  <c:chart>
    <c:title>
      <c:tx>
        <c:rich>
          <a:bodyPr/>
          <a:lstStyle/>
          <a:p>
            <a:pPr>
              <a:defRPr sz="1400"/>
            </a:pPr>
            <a:r>
              <a:rPr lang="es-MX" sz="1400"/>
              <a:t>OCUPACIÓN GENERAL ENERO - FEBRERO</a:t>
            </a:r>
          </a:p>
        </c:rich>
      </c:tx>
    </c:title>
    <c:plotArea>
      <c:layout/>
      <c:lineChart>
        <c:grouping val="stacked"/>
        <c:ser>
          <c:idx val="0"/>
          <c:order val="0"/>
          <c:dLbls>
            <c:dLbl>
              <c:idx val="4"/>
              <c:spPr>
                <a:solidFill>
                  <a:schemeClr val="accent1">
                    <a:lumMod val="60000"/>
                    <a:lumOff val="40000"/>
                  </a:schemeClr>
                </a:solidFill>
              </c:spPr>
              <c:txPr>
                <a:bodyPr/>
                <a:lstStyle/>
                <a:p>
                  <a:pPr>
                    <a:defRPr sz="1100" b="1"/>
                  </a:pPr>
                  <a:endParaRPr lang="es-MX"/>
                </a:p>
              </c:txPr>
            </c:dLbl>
            <c:txPr>
              <a:bodyPr/>
              <a:lstStyle/>
              <a:p>
                <a:pPr>
                  <a:defRPr sz="1100"/>
                </a:pPr>
                <a:endParaRPr lang="es-MX"/>
              </a:p>
            </c:txPr>
            <c:dLblPos val="t"/>
            <c:showVal val="1"/>
          </c:dLbls>
          <c:cat>
            <c:numRef>
              <c:f>'COMPART. OCUP. AFLU. 2010-2014'!$C$9:$G$9</c:f>
              <c:numCache>
                <c:formatCode>General</c:formatCode>
                <c:ptCount val="5"/>
                <c:pt idx="0">
                  <c:v>2010</c:v>
                </c:pt>
                <c:pt idx="1">
                  <c:v>2011</c:v>
                </c:pt>
                <c:pt idx="2">
                  <c:v>2012</c:v>
                </c:pt>
                <c:pt idx="3">
                  <c:v>2013</c:v>
                </c:pt>
                <c:pt idx="4">
                  <c:v>2014</c:v>
                </c:pt>
              </c:numCache>
            </c:numRef>
          </c:cat>
          <c:val>
            <c:numRef>
              <c:f>'COMPART. OCUP. AFLU. 2010-2014'!$C$22:$G$22</c:f>
              <c:numCache>
                <c:formatCode>0.00%</c:formatCode>
                <c:ptCount val="5"/>
                <c:pt idx="0">
                  <c:v>0.69020000000000004</c:v>
                </c:pt>
                <c:pt idx="1">
                  <c:v>0.72750000000000004</c:v>
                </c:pt>
                <c:pt idx="2">
                  <c:v>0.74970000000000003</c:v>
                </c:pt>
                <c:pt idx="3">
                  <c:v>0.7953241585368922</c:v>
                </c:pt>
                <c:pt idx="4">
                  <c:v>0.81614600274642135</c:v>
                </c:pt>
              </c:numCache>
            </c:numRef>
          </c:val>
        </c:ser>
        <c:dLbls>
          <c:showVal val="1"/>
        </c:dLbls>
        <c:marker val="1"/>
        <c:axId val="116906240"/>
        <c:axId val="117987200"/>
      </c:lineChart>
      <c:catAx>
        <c:axId val="116906240"/>
        <c:scaling>
          <c:orientation val="minMax"/>
        </c:scaling>
        <c:axPos val="b"/>
        <c:numFmt formatCode="General" sourceLinked="1"/>
        <c:majorTickMark val="none"/>
        <c:tickLblPos val="low"/>
        <c:txPr>
          <a:bodyPr rot="0" vert="horz"/>
          <a:lstStyle/>
          <a:p>
            <a:pPr>
              <a:defRPr b="1"/>
            </a:pPr>
            <a:endParaRPr lang="es-MX"/>
          </a:p>
        </c:txPr>
        <c:crossAx val="117987200"/>
        <c:crossesAt val="0.1"/>
        <c:lblAlgn val="ctr"/>
        <c:lblOffset val="100"/>
        <c:tickLblSkip val="1"/>
        <c:tickMarkSkip val="1"/>
      </c:catAx>
      <c:valAx>
        <c:axId val="117987200"/>
        <c:scaling>
          <c:orientation val="minMax"/>
        </c:scaling>
        <c:axPos val="l"/>
        <c:majorGridlines/>
        <c:numFmt formatCode="0.00%" sourceLinked="1"/>
        <c:majorTickMark val="none"/>
        <c:tickLblPos val="low"/>
        <c:txPr>
          <a:bodyPr rot="0" vert="horz"/>
          <a:lstStyle/>
          <a:p>
            <a:pPr>
              <a:defRPr/>
            </a:pPr>
            <a:endParaRPr lang="es-MX"/>
          </a:p>
        </c:txPr>
        <c:crossAx val="116906240"/>
        <c:crosses val="autoZero"/>
        <c:crossBetween val="between"/>
      </c:valAx>
      <c:spPr>
        <a:ln>
          <a:solidFill>
            <a:schemeClr val="bg1">
              <a:lumMod val="50000"/>
            </a:schemeClr>
          </a:solidFill>
        </a:ln>
      </c:spPr>
    </c:plotArea>
    <c:plotVisOnly val="1"/>
    <c:dispBlanksAs val="zero"/>
  </c:chart>
  <c:printSettings>
    <c:headerFooter/>
    <c:pageMargins b="0.75000000000001465" l="0.70000000000000062" r="0.70000000000000062" t="0.75000000000001465"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lang val="es-MX"/>
  <c:style val="31"/>
  <c:chart>
    <c:plotArea>
      <c:layout>
        <c:manualLayout>
          <c:layoutTarget val="inner"/>
          <c:xMode val="edge"/>
          <c:yMode val="edge"/>
          <c:x val="3.2673218479270807E-2"/>
          <c:y val="2.764227642276635E-2"/>
          <c:w val="0.95012975351765261"/>
          <c:h val="0.79268292682926556"/>
        </c:manualLayout>
      </c:layout>
      <c:barChart>
        <c:barDir val="bar"/>
        <c:grouping val="clustered"/>
        <c:ser>
          <c:idx val="0"/>
          <c:order val="0"/>
          <c:tx>
            <c:strRef>
              <c:f>PROCEDENCIA!$I$5</c:f>
              <c:strCache>
                <c:ptCount val="1"/>
                <c:pt idx="0">
                  <c:v>2013</c:v>
                </c:pt>
              </c:strCache>
            </c:strRef>
          </c:tx>
          <c:spPr>
            <a:solidFill>
              <a:schemeClr val="accent1">
                <a:lumMod val="75000"/>
              </a:schemeClr>
            </a:solidFill>
          </c:spPr>
          <c:cat>
            <c:strRef>
              <c:f>PROCEDENCIA!$B$7:$B$9</c:f>
              <c:strCache>
                <c:ptCount val="3"/>
                <c:pt idx="0">
                  <c:v>TOTAL</c:v>
                </c:pt>
                <c:pt idx="1">
                  <c:v>NACIONALES</c:v>
                </c:pt>
                <c:pt idx="2">
                  <c:v>EXTRANJEROS</c:v>
                </c:pt>
              </c:strCache>
            </c:strRef>
          </c:cat>
          <c:val>
            <c:numRef>
              <c:f>PROCEDENCIA!$I$7:$I$9</c:f>
              <c:numCache>
                <c:formatCode>#,##0</c:formatCode>
                <c:ptCount val="3"/>
                <c:pt idx="0">
                  <c:v>365423</c:v>
                </c:pt>
                <c:pt idx="1">
                  <c:v>61941</c:v>
                </c:pt>
                <c:pt idx="2">
                  <c:v>303482</c:v>
                </c:pt>
              </c:numCache>
            </c:numRef>
          </c:val>
        </c:ser>
        <c:ser>
          <c:idx val="1"/>
          <c:order val="1"/>
          <c:tx>
            <c:strRef>
              <c:f>PROCEDENCIA!$G$5</c:f>
              <c:strCache>
                <c:ptCount val="1"/>
                <c:pt idx="0">
                  <c:v>2012</c:v>
                </c:pt>
              </c:strCache>
            </c:strRef>
          </c:tx>
          <c:spPr>
            <a:solidFill>
              <a:srgbClr val="CC99FF"/>
            </a:solidFill>
          </c:spPr>
          <c:cat>
            <c:strRef>
              <c:f>PROCEDENCIA!$B$7:$B$9</c:f>
              <c:strCache>
                <c:ptCount val="3"/>
                <c:pt idx="0">
                  <c:v>TOTAL</c:v>
                </c:pt>
                <c:pt idx="1">
                  <c:v>NACIONALES</c:v>
                </c:pt>
                <c:pt idx="2">
                  <c:v>EXTRANJEROS</c:v>
                </c:pt>
              </c:strCache>
            </c:strRef>
          </c:cat>
          <c:val>
            <c:numRef>
              <c:f>PROCEDENCIA!$G$7:$G$9</c:f>
              <c:numCache>
                <c:formatCode>#,##0</c:formatCode>
                <c:ptCount val="3"/>
                <c:pt idx="0">
                  <c:v>351181</c:v>
                </c:pt>
                <c:pt idx="1">
                  <c:v>73440</c:v>
                </c:pt>
                <c:pt idx="2">
                  <c:v>277741</c:v>
                </c:pt>
              </c:numCache>
            </c:numRef>
          </c:val>
        </c:ser>
        <c:ser>
          <c:idx val="2"/>
          <c:order val="2"/>
          <c:tx>
            <c:strRef>
              <c:f>PROCEDENCIA!$E$5</c:f>
              <c:strCache>
                <c:ptCount val="1"/>
                <c:pt idx="0">
                  <c:v>2011</c:v>
                </c:pt>
              </c:strCache>
            </c:strRef>
          </c:tx>
          <c:dLbls>
            <c:txPr>
              <a:bodyPr rot="0"/>
              <a:lstStyle/>
              <a:p>
                <a:pPr>
                  <a:defRPr/>
                </a:pPr>
                <a:endParaRPr lang="es-MX"/>
              </a:p>
            </c:txPr>
            <c:dLblPos val="outEnd"/>
            <c:showVal val="1"/>
          </c:dLbls>
          <c:cat>
            <c:strRef>
              <c:f>PROCEDENCIA!$B$7:$B$9</c:f>
              <c:strCache>
                <c:ptCount val="3"/>
                <c:pt idx="0">
                  <c:v>TOTAL</c:v>
                </c:pt>
                <c:pt idx="1">
                  <c:v>NACIONALES</c:v>
                </c:pt>
                <c:pt idx="2">
                  <c:v>EXTRANJEROS</c:v>
                </c:pt>
              </c:strCache>
            </c:strRef>
          </c:cat>
          <c:val>
            <c:numRef>
              <c:f>PROCEDENCIA!$E$7:$E$9</c:f>
              <c:numCache>
                <c:formatCode>#,##0</c:formatCode>
                <c:ptCount val="3"/>
                <c:pt idx="0">
                  <c:v>334907</c:v>
                </c:pt>
                <c:pt idx="1">
                  <c:v>64561</c:v>
                </c:pt>
                <c:pt idx="2">
                  <c:v>270346</c:v>
                </c:pt>
              </c:numCache>
            </c:numRef>
          </c:val>
        </c:ser>
        <c:ser>
          <c:idx val="3"/>
          <c:order val="3"/>
          <c:tx>
            <c:strRef>
              <c:f>PROCEDENCIA!$C$5</c:f>
              <c:strCache>
                <c:ptCount val="1"/>
                <c:pt idx="0">
                  <c:v>2010</c:v>
                </c:pt>
              </c:strCache>
            </c:strRef>
          </c:tx>
          <c:dLbls>
            <c:txPr>
              <a:bodyPr rot="0"/>
              <a:lstStyle/>
              <a:p>
                <a:pPr>
                  <a:defRPr/>
                </a:pPr>
                <a:endParaRPr lang="es-MX"/>
              </a:p>
            </c:txPr>
            <c:dLblPos val="outEnd"/>
            <c:showVal val="1"/>
          </c:dLbls>
          <c:cat>
            <c:strRef>
              <c:f>PROCEDENCIA!$B$7:$B$9</c:f>
              <c:strCache>
                <c:ptCount val="3"/>
                <c:pt idx="0">
                  <c:v>TOTAL</c:v>
                </c:pt>
                <c:pt idx="1">
                  <c:v>NACIONALES</c:v>
                </c:pt>
                <c:pt idx="2">
                  <c:v>EXTRANJEROS</c:v>
                </c:pt>
              </c:strCache>
            </c:strRef>
          </c:cat>
          <c:val>
            <c:numRef>
              <c:f>PROCEDENCIA!$C$7:$C$9</c:f>
              <c:numCache>
                <c:formatCode>#,##0</c:formatCode>
                <c:ptCount val="3"/>
                <c:pt idx="0">
                  <c:v>301772</c:v>
                </c:pt>
                <c:pt idx="1">
                  <c:v>45409</c:v>
                </c:pt>
                <c:pt idx="2">
                  <c:v>256363</c:v>
                </c:pt>
              </c:numCache>
            </c:numRef>
          </c:val>
        </c:ser>
        <c:ser>
          <c:idx val="4"/>
          <c:order val="4"/>
          <c:tx>
            <c:strRef>
              <c:f>PROCEDENCIA!$K$5</c:f>
              <c:strCache>
                <c:ptCount val="1"/>
                <c:pt idx="0">
                  <c:v>2014</c:v>
                </c:pt>
              </c:strCache>
            </c:strRef>
          </c:tx>
          <c:spPr>
            <a:solidFill>
              <a:srgbClr val="7030A0"/>
            </a:solidFill>
          </c:spPr>
          <c:cat>
            <c:strRef>
              <c:f>PROCEDENCIA!$B$7:$B$9</c:f>
              <c:strCache>
                <c:ptCount val="3"/>
                <c:pt idx="0">
                  <c:v>TOTAL</c:v>
                </c:pt>
                <c:pt idx="1">
                  <c:v>NACIONALES</c:v>
                </c:pt>
                <c:pt idx="2">
                  <c:v>EXTRANJEROS</c:v>
                </c:pt>
              </c:strCache>
            </c:strRef>
          </c:cat>
          <c:val>
            <c:numRef>
              <c:f>PROCEDENCIA!$K$7:$K$9</c:f>
              <c:numCache>
                <c:formatCode>#,##0</c:formatCode>
                <c:ptCount val="3"/>
                <c:pt idx="0">
                  <c:v>379884</c:v>
                </c:pt>
                <c:pt idx="1">
                  <c:v>61204</c:v>
                </c:pt>
                <c:pt idx="2">
                  <c:v>318680</c:v>
                </c:pt>
              </c:numCache>
            </c:numRef>
          </c:val>
        </c:ser>
        <c:dLbls>
          <c:showVal val="1"/>
        </c:dLbls>
        <c:axId val="107497344"/>
        <c:axId val="107498880"/>
      </c:barChart>
      <c:catAx>
        <c:axId val="107497344"/>
        <c:scaling>
          <c:orientation val="minMax"/>
        </c:scaling>
        <c:axPos val="l"/>
        <c:numFmt formatCode="General" sourceLinked="1"/>
        <c:tickLblPos val="low"/>
        <c:txPr>
          <a:bodyPr rot="0" vert="horz"/>
          <a:lstStyle/>
          <a:p>
            <a:pPr>
              <a:defRPr/>
            </a:pPr>
            <a:endParaRPr lang="es-MX"/>
          </a:p>
        </c:txPr>
        <c:crossAx val="107498880"/>
        <c:crosses val="autoZero"/>
        <c:auto val="1"/>
        <c:lblAlgn val="ctr"/>
        <c:lblOffset val="100"/>
        <c:tickLblSkip val="1"/>
        <c:tickMarkSkip val="1"/>
      </c:catAx>
      <c:valAx>
        <c:axId val="107498880"/>
        <c:scaling>
          <c:orientation val="minMax"/>
        </c:scaling>
        <c:axPos val="b"/>
        <c:majorGridlines/>
        <c:numFmt formatCode="#,##0" sourceLinked="1"/>
        <c:tickLblPos val="nextTo"/>
        <c:txPr>
          <a:bodyPr rot="0" vert="horz"/>
          <a:lstStyle/>
          <a:p>
            <a:pPr>
              <a:defRPr/>
            </a:pPr>
            <a:endParaRPr lang="es-MX"/>
          </a:p>
        </c:txPr>
        <c:crossAx val="107497344"/>
        <c:crosses val="autoZero"/>
        <c:crossBetween val="between"/>
      </c:valAx>
    </c:plotArea>
    <c:legend>
      <c:legendPos val="b"/>
      <c:layout>
        <c:manualLayout>
          <c:xMode val="edge"/>
          <c:yMode val="edge"/>
          <c:x val="0.40995607613471152"/>
          <c:y val="0.91707317073170658"/>
          <c:w val="0.23866021518302591"/>
          <c:h val="8.2926661194377763E-2"/>
        </c:manualLayout>
      </c:layout>
    </c:legend>
    <c:plotVisOnly val="1"/>
    <c:dispBlanksAs val="gap"/>
  </c:chart>
  <c:printSettings>
    <c:headerFooter alignWithMargins="0"/>
    <c:pageMargins b="1" l="0.75000000000001465" r="0.75000000000001465" t="1" header="0" footer="0"/>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lang val="es-MX"/>
  <c:style val="31"/>
  <c:chart>
    <c:plotArea>
      <c:layout>
        <c:manualLayout>
          <c:layoutTarget val="inner"/>
          <c:xMode val="edge"/>
          <c:yMode val="edge"/>
          <c:x val="3.2673218479270849E-2"/>
          <c:y val="2.7642276422766374E-2"/>
          <c:w val="0.95012975351765261"/>
          <c:h val="0.79268292682926556"/>
        </c:manualLayout>
      </c:layout>
      <c:barChart>
        <c:barDir val="bar"/>
        <c:grouping val="clustered"/>
        <c:ser>
          <c:idx val="0"/>
          <c:order val="0"/>
          <c:tx>
            <c:strRef>
              <c:f>PROCEDENCIA!$I$29</c:f>
              <c:strCache>
                <c:ptCount val="1"/>
                <c:pt idx="0">
                  <c:v>2013</c:v>
                </c:pt>
              </c:strCache>
            </c:strRef>
          </c:tx>
          <c:spPr>
            <a:solidFill>
              <a:schemeClr val="accent1">
                <a:lumMod val="75000"/>
              </a:schemeClr>
            </a:solidFill>
          </c:spPr>
          <c:cat>
            <c:strRef>
              <c:f>PROCEDENCIA!$B$31:$B$33</c:f>
              <c:strCache>
                <c:ptCount val="3"/>
                <c:pt idx="0">
                  <c:v>TOTAL</c:v>
                </c:pt>
                <c:pt idx="1">
                  <c:v>NACIONALES</c:v>
                </c:pt>
                <c:pt idx="2">
                  <c:v>EXTRANJEROS</c:v>
                </c:pt>
              </c:strCache>
            </c:strRef>
          </c:cat>
          <c:val>
            <c:numRef>
              <c:f>PROCEDENCIA!$I$31:$I$33</c:f>
              <c:numCache>
                <c:formatCode>#,##0</c:formatCode>
                <c:ptCount val="3"/>
                <c:pt idx="0">
                  <c:v>4158135</c:v>
                </c:pt>
                <c:pt idx="1">
                  <c:v>887593</c:v>
                </c:pt>
                <c:pt idx="2">
                  <c:v>3270542</c:v>
                </c:pt>
              </c:numCache>
            </c:numRef>
          </c:val>
        </c:ser>
        <c:ser>
          <c:idx val="1"/>
          <c:order val="1"/>
          <c:tx>
            <c:strRef>
              <c:f>PROCEDENCIA!$G$29</c:f>
              <c:strCache>
                <c:ptCount val="1"/>
                <c:pt idx="0">
                  <c:v>2012</c:v>
                </c:pt>
              </c:strCache>
            </c:strRef>
          </c:tx>
          <c:spPr>
            <a:solidFill>
              <a:srgbClr val="CC99FF"/>
            </a:solidFill>
          </c:spPr>
          <c:cat>
            <c:strRef>
              <c:f>PROCEDENCIA!$B$31:$B$33</c:f>
              <c:strCache>
                <c:ptCount val="3"/>
                <c:pt idx="0">
                  <c:v>TOTAL</c:v>
                </c:pt>
                <c:pt idx="1">
                  <c:v>NACIONALES</c:v>
                </c:pt>
                <c:pt idx="2">
                  <c:v>EXTRANJEROS</c:v>
                </c:pt>
              </c:strCache>
            </c:strRef>
          </c:cat>
          <c:val>
            <c:numRef>
              <c:f>PROCEDENCIA!$G$31:$G$33</c:f>
              <c:numCache>
                <c:formatCode>#,##0</c:formatCode>
                <c:ptCount val="3"/>
                <c:pt idx="0">
                  <c:v>3895548</c:v>
                </c:pt>
                <c:pt idx="1">
                  <c:v>829860</c:v>
                </c:pt>
                <c:pt idx="2">
                  <c:v>3065688</c:v>
                </c:pt>
              </c:numCache>
            </c:numRef>
          </c:val>
        </c:ser>
        <c:ser>
          <c:idx val="2"/>
          <c:order val="2"/>
          <c:tx>
            <c:strRef>
              <c:f>PROCEDENCIA!$E$29</c:f>
              <c:strCache>
                <c:ptCount val="1"/>
                <c:pt idx="0">
                  <c:v>2011</c:v>
                </c:pt>
              </c:strCache>
            </c:strRef>
          </c:tx>
          <c:dLbls>
            <c:txPr>
              <a:bodyPr rot="0"/>
              <a:lstStyle/>
              <a:p>
                <a:pPr>
                  <a:defRPr/>
                </a:pPr>
                <a:endParaRPr lang="es-MX"/>
              </a:p>
            </c:txPr>
            <c:dLblPos val="outEnd"/>
            <c:showVal val="1"/>
          </c:dLbls>
          <c:cat>
            <c:strRef>
              <c:f>PROCEDENCIA!$B$31:$B$33</c:f>
              <c:strCache>
                <c:ptCount val="3"/>
                <c:pt idx="0">
                  <c:v>TOTAL</c:v>
                </c:pt>
                <c:pt idx="1">
                  <c:v>NACIONALES</c:v>
                </c:pt>
                <c:pt idx="2">
                  <c:v>EXTRANJEROS</c:v>
                </c:pt>
              </c:strCache>
            </c:strRef>
          </c:cat>
          <c:val>
            <c:numRef>
              <c:f>PROCEDENCIA!$E$31:$E$33</c:f>
              <c:numCache>
                <c:formatCode>#,##0</c:formatCode>
                <c:ptCount val="3"/>
                <c:pt idx="0">
                  <c:v>3610367</c:v>
                </c:pt>
                <c:pt idx="1">
                  <c:v>694764</c:v>
                </c:pt>
                <c:pt idx="2">
                  <c:v>2915603</c:v>
                </c:pt>
              </c:numCache>
            </c:numRef>
          </c:val>
        </c:ser>
        <c:ser>
          <c:idx val="3"/>
          <c:order val="3"/>
          <c:tx>
            <c:strRef>
              <c:f>PROCEDENCIA!$C$29</c:f>
              <c:strCache>
                <c:ptCount val="1"/>
                <c:pt idx="0">
                  <c:v>2010</c:v>
                </c:pt>
              </c:strCache>
            </c:strRef>
          </c:tx>
          <c:dLbls>
            <c:txPr>
              <a:bodyPr rot="0"/>
              <a:lstStyle/>
              <a:p>
                <a:pPr>
                  <a:defRPr/>
                </a:pPr>
                <a:endParaRPr lang="es-MX"/>
              </a:p>
            </c:txPr>
            <c:dLblPos val="outEnd"/>
            <c:showVal val="1"/>
          </c:dLbls>
          <c:cat>
            <c:strRef>
              <c:f>PROCEDENCIA!$B$31:$B$33</c:f>
              <c:strCache>
                <c:ptCount val="3"/>
                <c:pt idx="0">
                  <c:v>TOTAL</c:v>
                </c:pt>
                <c:pt idx="1">
                  <c:v>NACIONALES</c:v>
                </c:pt>
                <c:pt idx="2">
                  <c:v>EXTRANJEROS</c:v>
                </c:pt>
              </c:strCache>
            </c:strRef>
          </c:cat>
          <c:val>
            <c:numRef>
              <c:f>PROCEDENCIA!$C$31:$C$33</c:f>
              <c:numCache>
                <c:formatCode>#,##0</c:formatCode>
                <c:ptCount val="3"/>
                <c:pt idx="0">
                  <c:v>3372687</c:v>
                </c:pt>
                <c:pt idx="1">
                  <c:v>573952</c:v>
                </c:pt>
                <c:pt idx="2">
                  <c:v>2798735</c:v>
                </c:pt>
              </c:numCache>
            </c:numRef>
          </c:val>
        </c:ser>
        <c:ser>
          <c:idx val="4"/>
          <c:order val="4"/>
          <c:tx>
            <c:strRef>
              <c:f>PROCEDENCIA!$K$29</c:f>
              <c:strCache>
                <c:ptCount val="1"/>
                <c:pt idx="0">
                  <c:v>2014</c:v>
                </c:pt>
              </c:strCache>
            </c:strRef>
          </c:tx>
          <c:spPr>
            <a:solidFill>
              <a:srgbClr val="7030A0"/>
            </a:solidFill>
          </c:spPr>
          <c:cat>
            <c:strRef>
              <c:f>PROCEDENCIA!$B$7:$B$9</c:f>
              <c:strCache>
                <c:ptCount val="3"/>
                <c:pt idx="0">
                  <c:v>TOTAL</c:v>
                </c:pt>
                <c:pt idx="1">
                  <c:v>NACIONALES</c:v>
                </c:pt>
                <c:pt idx="2">
                  <c:v>EXTRANJEROS</c:v>
                </c:pt>
              </c:strCache>
            </c:strRef>
          </c:cat>
          <c:val>
            <c:numRef>
              <c:f>PROCEDENCIA!$K$31:$K$33</c:f>
              <c:numCache>
                <c:formatCode>#,##0</c:formatCode>
                <c:ptCount val="3"/>
                <c:pt idx="0">
                  <c:v>4400222</c:v>
                </c:pt>
                <c:pt idx="1">
                  <c:v>848344</c:v>
                </c:pt>
                <c:pt idx="2">
                  <c:v>3551878</c:v>
                </c:pt>
              </c:numCache>
            </c:numRef>
          </c:val>
        </c:ser>
        <c:dLbls>
          <c:showVal val="1"/>
        </c:dLbls>
        <c:axId val="110194688"/>
        <c:axId val="110196224"/>
      </c:barChart>
      <c:catAx>
        <c:axId val="110194688"/>
        <c:scaling>
          <c:orientation val="minMax"/>
        </c:scaling>
        <c:axPos val="l"/>
        <c:numFmt formatCode="General" sourceLinked="1"/>
        <c:tickLblPos val="low"/>
        <c:txPr>
          <a:bodyPr rot="0" vert="horz"/>
          <a:lstStyle/>
          <a:p>
            <a:pPr>
              <a:defRPr/>
            </a:pPr>
            <a:endParaRPr lang="es-MX"/>
          </a:p>
        </c:txPr>
        <c:crossAx val="110196224"/>
        <c:crosses val="autoZero"/>
        <c:auto val="1"/>
        <c:lblAlgn val="ctr"/>
        <c:lblOffset val="100"/>
        <c:tickLblSkip val="1"/>
        <c:tickMarkSkip val="1"/>
      </c:catAx>
      <c:valAx>
        <c:axId val="110196224"/>
        <c:scaling>
          <c:orientation val="minMax"/>
        </c:scaling>
        <c:axPos val="b"/>
        <c:majorGridlines/>
        <c:numFmt formatCode="#,##0" sourceLinked="1"/>
        <c:tickLblPos val="nextTo"/>
        <c:txPr>
          <a:bodyPr rot="0" vert="horz"/>
          <a:lstStyle/>
          <a:p>
            <a:pPr>
              <a:defRPr/>
            </a:pPr>
            <a:endParaRPr lang="es-MX"/>
          </a:p>
        </c:txPr>
        <c:crossAx val="110194688"/>
        <c:crosses val="autoZero"/>
        <c:crossBetween val="between"/>
      </c:valAx>
    </c:plotArea>
    <c:legend>
      <c:legendPos val="b"/>
      <c:layout>
        <c:manualLayout>
          <c:xMode val="edge"/>
          <c:yMode val="edge"/>
          <c:x val="0.40995607613471163"/>
          <c:y val="0.91707317073170658"/>
          <c:w val="0.26249624331309734"/>
          <c:h val="8.2926661194377763E-2"/>
        </c:manualLayout>
      </c:layout>
    </c:legend>
    <c:plotVisOnly val="1"/>
    <c:dispBlanksAs val="gap"/>
  </c:chart>
  <c:printSettings>
    <c:headerFooter alignWithMargins="0"/>
    <c:pageMargins b="1" l="0.75000000000001465" r="0.75000000000001465" t="1" header="0" footer="0"/>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lang val="es-MX"/>
  <c:style val="31"/>
  <c:chart>
    <c:title>
      <c:tx>
        <c:rich>
          <a:bodyPr/>
          <a:lstStyle/>
          <a:p>
            <a:pPr>
              <a:defRPr sz="1600"/>
            </a:pPr>
            <a:r>
              <a:rPr lang="es-MX" sz="1600"/>
              <a:t>DICIEMBRE 2014 VS 2013</a:t>
            </a:r>
          </a:p>
        </c:rich>
      </c:tx>
      <c:layout>
        <c:manualLayout>
          <c:xMode val="edge"/>
          <c:yMode val="edge"/>
          <c:x val="0.33099339108433362"/>
          <c:y val="1.614373753813228E-2"/>
        </c:manualLayout>
      </c:layout>
    </c:title>
    <c:plotArea>
      <c:layout>
        <c:manualLayout>
          <c:layoutTarget val="inner"/>
          <c:xMode val="edge"/>
          <c:yMode val="edge"/>
          <c:x val="8.2186731650223999E-2"/>
          <c:y val="0.15149380896740292"/>
          <c:w val="0.8477751429157907"/>
          <c:h val="0.6247376924244219"/>
        </c:manualLayout>
      </c:layout>
      <c:barChart>
        <c:barDir val="col"/>
        <c:grouping val="clustered"/>
        <c:ser>
          <c:idx val="0"/>
          <c:order val="0"/>
          <c:tx>
            <c:strRef>
              <c:f>'REGIONES DICIEMBRE'!$E$5:$F$5</c:f>
              <c:strCache>
                <c:ptCount val="1"/>
                <c:pt idx="0">
                  <c:v>DICIEMBRE 2014</c:v>
                </c:pt>
              </c:strCache>
            </c:strRef>
          </c:tx>
          <c:spPr>
            <a:solidFill>
              <a:srgbClr val="7030A0"/>
            </a:solidFill>
          </c:spPr>
          <c:dLbls>
            <c:dLbl>
              <c:idx val="0"/>
              <c:layout>
                <c:manualLayout>
                  <c:x val="5.9615851364242392E-3"/>
                  <c:y val="9.0064079621771046E-3"/>
                </c:manualLayout>
              </c:layout>
              <c:dLblPos val="outEnd"/>
              <c:showVal val="1"/>
            </c:dLbl>
            <c:dLbl>
              <c:idx val="1"/>
              <c:layout>
                <c:manualLayout>
                  <c:x val="-2.9205110622434503E-2"/>
                  <c:y val="-1.1015121085573129E-3"/>
                </c:manualLayout>
              </c:layout>
              <c:dLblPos val="outEnd"/>
              <c:showVal val="1"/>
            </c:dLbl>
            <c:dLbl>
              <c:idx val="2"/>
              <c:layout>
                <c:manualLayout>
                  <c:x val="-1.1165023291008042E-2"/>
                  <c:y val="1.3622791078240741E-4"/>
                </c:manualLayout>
              </c:layout>
              <c:dLblPos val="outEnd"/>
              <c:showVal val="1"/>
            </c:dLbl>
            <c:dLbl>
              <c:idx val="3"/>
              <c:layout>
                <c:manualLayout>
                  <c:x val="-8.5770810180258727E-3"/>
                  <c:y val="3.5232235646658434E-3"/>
                </c:manualLayout>
              </c:layout>
              <c:dLblPos val="outEnd"/>
              <c:showVal val="1"/>
            </c:dLbl>
            <c:dLbl>
              <c:idx val="4"/>
              <c:layout>
                <c:manualLayout>
                  <c:x val="-1.5034404483223379E-2"/>
                  <c:y val="1.5557397430584334E-2"/>
                </c:manualLayout>
              </c:layout>
              <c:dLblPos val="outEnd"/>
              <c:showVal val="1"/>
            </c:dLbl>
            <c:dLbl>
              <c:idx val="5"/>
              <c:layout>
                <c:manualLayout>
                  <c:x val="-3.7896163880416921E-3"/>
                  <c:y val="4.3743823520035734E-3"/>
                </c:manualLayout>
              </c:layout>
              <c:dLblPos val="outEnd"/>
              <c:showVal val="1"/>
            </c:dLbl>
            <c:showVal val="1"/>
          </c:dLbls>
          <c:cat>
            <c:strRef>
              <c:f>'REGIONES DICIEMBRE'!$B$7:$B$12</c:f>
              <c:strCache>
                <c:ptCount val="6"/>
                <c:pt idx="0">
                  <c:v>EUROPA</c:v>
                </c:pt>
                <c:pt idx="1">
                  <c:v>ESTADOS UNIDOS</c:v>
                </c:pt>
                <c:pt idx="2">
                  <c:v>CANADÁ</c:v>
                </c:pt>
                <c:pt idx="3">
                  <c:v>MÉXICO</c:v>
                </c:pt>
                <c:pt idx="4">
                  <c:v>SUDAMERICA</c:v>
                </c:pt>
                <c:pt idx="5">
                  <c:v>RESTO DEL MUNDO</c:v>
                </c:pt>
              </c:strCache>
            </c:strRef>
          </c:cat>
          <c:val>
            <c:numRef>
              <c:f>'REGIONES DICIEMBRE'!$F$7:$F$12</c:f>
              <c:numCache>
                <c:formatCode>0.00%</c:formatCode>
                <c:ptCount val="6"/>
                <c:pt idx="0">
                  <c:v>0.20937180823619841</c:v>
                </c:pt>
                <c:pt idx="1">
                  <c:v>0.35207063208768991</c:v>
                </c:pt>
                <c:pt idx="2">
                  <c:v>0.22392888355392698</c:v>
                </c:pt>
                <c:pt idx="3">
                  <c:v>0.16111233955628559</c:v>
                </c:pt>
                <c:pt idx="4">
                  <c:v>4.3797580313990586E-2</c:v>
                </c:pt>
                <c:pt idx="5">
                  <c:v>9.718756251908477E-3</c:v>
                </c:pt>
              </c:numCache>
            </c:numRef>
          </c:val>
        </c:ser>
        <c:ser>
          <c:idx val="1"/>
          <c:order val="1"/>
          <c:tx>
            <c:strRef>
              <c:f>'REGIONES DICIEMBRE'!$C$5:$D$5</c:f>
              <c:strCache>
                <c:ptCount val="1"/>
                <c:pt idx="0">
                  <c:v>DICIEMBRE 2013</c:v>
                </c:pt>
              </c:strCache>
            </c:strRef>
          </c:tx>
          <c:spPr>
            <a:solidFill>
              <a:schemeClr val="accent1">
                <a:lumMod val="75000"/>
              </a:schemeClr>
            </a:solidFill>
            <a:ln>
              <a:solidFill>
                <a:schemeClr val="accent1">
                  <a:lumMod val="75000"/>
                </a:schemeClr>
              </a:solidFill>
            </a:ln>
          </c:spPr>
          <c:dLbls>
            <c:dLbl>
              <c:idx val="0"/>
              <c:layout>
                <c:manualLayout>
                  <c:x val="2.0271294916965003E-2"/>
                  <c:y val="6.8509250108918594E-3"/>
                </c:manualLayout>
              </c:layout>
              <c:dLblPos val="outEnd"/>
              <c:showVal val="1"/>
            </c:dLbl>
            <c:dLbl>
              <c:idx val="1"/>
              <c:layout>
                <c:manualLayout>
                  <c:x val="-4.4630457228882524E-3"/>
                  <c:y val="-1.0575196319083349E-3"/>
                </c:manualLayout>
              </c:layout>
              <c:dLblPos val="outEnd"/>
              <c:showVal val="1"/>
            </c:dLbl>
            <c:dLbl>
              <c:idx val="2"/>
              <c:layout>
                <c:manualLayout>
                  <c:x val="2.6886413973028211E-2"/>
                  <c:y val="-4.1937369164886783E-3"/>
                </c:manualLayout>
              </c:layout>
              <c:dLblPos val="outEnd"/>
              <c:showVal val="1"/>
            </c:dLbl>
            <c:dLbl>
              <c:idx val="3"/>
              <c:layout>
                <c:manualLayout>
                  <c:x val="1.9878618776256646E-2"/>
                  <c:y val="9.9894800599322382E-3"/>
                </c:manualLayout>
              </c:layout>
              <c:dLblPos val="outEnd"/>
              <c:showVal val="1"/>
            </c:dLbl>
            <c:dLbl>
              <c:idx val="4"/>
              <c:layout>
                <c:manualLayout>
                  <c:x val="1.6421303192956743E-2"/>
                  <c:y val="2.4172697036352341E-2"/>
                </c:manualLayout>
              </c:layout>
              <c:dLblPos val="outEnd"/>
              <c:showVal val="1"/>
            </c:dLbl>
            <c:dLbl>
              <c:idx val="5"/>
              <c:layout>
                <c:manualLayout>
                  <c:x val="1.7483625357641107E-2"/>
                  <c:y val="1.4614215733154912E-2"/>
                </c:manualLayout>
              </c:layout>
              <c:dLblPos val="outEnd"/>
              <c:showVal val="1"/>
            </c:dLbl>
            <c:showVal val="1"/>
          </c:dLbls>
          <c:cat>
            <c:strRef>
              <c:f>'REGIONES DICIEMBRE'!$B$7:$B$12</c:f>
              <c:strCache>
                <c:ptCount val="6"/>
                <c:pt idx="0">
                  <c:v>EUROPA</c:v>
                </c:pt>
                <c:pt idx="1">
                  <c:v>ESTADOS UNIDOS</c:v>
                </c:pt>
                <c:pt idx="2">
                  <c:v>CANADÁ</c:v>
                </c:pt>
                <c:pt idx="3">
                  <c:v>MÉXICO</c:v>
                </c:pt>
                <c:pt idx="4">
                  <c:v>SUDAMERICA</c:v>
                </c:pt>
                <c:pt idx="5">
                  <c:v>RESTO DEL MUNDO</c:v>
                </c:pt>
              </c:strCache>
            </c:strRef>
          </c:cat>
          <c:val>
            <c:numRef>
              <c:f>'REGIONES DICIEMBRE'!$D$7:$D$12</c:f>
              <c:numCache>
                <c:formatCode>0.00%</c:formatCode>
                <c:ptCount val="6"/>
                <c:pt idx="0">
                  <c:v>0.2387589177473777</c:v>
                </c:pt>
                <c:pt idx="1">
                  <c:v>0.30868883458348273</c:v>
                </c:pt>
                <c:pt idx="2">
                  <c:v>0.23188195597978234</c:v>
                </c:pt>
                <c:pt idx="3">
                  <c:v>0.16950492990315333</c:v>
                </c:pt>
                <c:pt idx="4">
                  <c:v>4.2389231110247574E-2</c:v>
                </c:pt>
                <c:pt idx="5">
                  <c:v>8.7761306759563569E-3</c:v>
                </c:pt>
              </c:numCache>
            </c:numRef>
          </c:val>
        </c:ser>
        <c:dLbls>
          <c:showVal val="1"/>
        </c:dLbls>
        <c:axId val="118448896"/>
        <c:axId val="118450432"/>
      </c:barChart>
      <c:catAx>
        <c:axId val="118448896"/>
        <c:scaling>
          <c:orientation val="minMax"/>
        </c:scaling>
        <c:axPos val="b"/>
        <c:numFmt formatCode="General" sourceLinked="1"/>
        <c:tickLblPos val="low"/>
        <c:txPr>
          <a:bodyPr rot="0" vert="horz"/>
          <a:lstStyle/>
          <a:p>
            <a:pPr>
              <a:defRPr/>
            </a:pPr>
            <a:endParaRPr lang="es-MX"/>
          </a:p>
        </c:txPr>
        <c:crossAx val="118450432"/>
        <c:crosses val="autoZero"/>
        <c:auto val="1"/>
        <c:lblAlgn val="ctr"/>
        <c:lblOffset val="100"/>
        <c:tickLblSkip val="1"/>
        <c:tickMarkSkip val="1"/>
      </c:catAx>
      <c:valAx>
        <c:axId val="118450432"/>
        <c:scaling>
          <c:orientation val="minMax"/>
        </c:scaling>
        <c:axPos val="l"/>
        <c:majorGridlines/>
        <c:numFmt formatCode="0%" sourceLinked="0"/>
        <c:tickLblPos val="nextTo"/>
        <c:txPr>
          <a:bodyPr rot="0" vert="horz"/>
          <a:lstStyle/>
          <a:p>
            <a:pPr>
              <a:defRPr/>
            </a:pPr>
            <a:endParaRPr lang="es-MX"/>
          </a:p>
        </c:txPr>
        <c:crossAx val="118448896"/>
        <c:crosses val="autoZero"/>
        <c:crossBetween val="between"/>
      </c:valAx>
    </c:plotArea>
    <c:legend>
      <c:legendPos val="b"/>
      <c:layout>
        <c:manualLayout>
          <c:xMode val="edge"/>
          <c:yMode val="edge"/>
          <c:x val="0.35762670265218532"/>
          <c:y val="0.90893310046385467"/>
          <c:w val="0.39545805166637132"/>
          <c:h val="8.2708033736333217E-2"/>
        </c:manualLayout>
      </c:layout>
    </c:legend>
    <c:plotVisOnly val="1"/>
    <c:dispBlanksAs val="gap"/>
  </c:chart>
  <c:printSettings>
    <c:headerFooter alignWithMargins="0"/>
    <c:pageMargins b="1" l="0.75000000000001465" r="0.75000000000001465" t="1" header="0" footer="0"/>
    <c:pageSetup paperSize="9"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c:lang val="es-MX"/>
  <c:style val="31"/>
  <c:chart>
    <c:title>
      <c:tx>
        <c:rich>
          <a:bodyPr/>
          <a:lstStyle/>
          <a:p>
            <a:pPr>
              <a:defRPr sz="1600"/>
            </a:pPr>
            <a:r>
              <a:rPr lang="es-MX" sz="1600"/>
              <a:t>ENERO -</a:t>
            </a:r>
            <a:r>
              <a:rPr lang="es-MX" sz="1600" baseline="0"/>
              <a:t> </a:t>
            </a:r>
            <a:r>
              <a:rPr lang="es-MX" sz="1600"/>
              <a:t>DICIEMBRE  2014 VS 2013</a:t>
            </a:r>
          </a:p>
        </c:rich>
      </c:tx>
      <c:layout>
        <c:manualLayout>
          <c:xMode val="edge"/>
          <c:yMode val="edge"/>
          <c:x val="0.33933986020858814"/>
          <c:y val="1.6230625590286363E-2"/>
        </c:manualLayout>
      </c:layout>
    </c:title>
    <c:plotArea>
      <c:layout>
        <c:manualLayout>
          <c:layoutTarget val="inner"/>
          <c:xMode val="edge"/>
          <c:yMode val="edge"/>
          <c:x val="0.18318345178692952"/>
          <c:y val="0.15149372522766641"/>
          <c:w val="0.76568965916298903"/>
          <c:h val="0.61933947527815492"/>
        </c:manualLayout>
      </c:layout>
      <c:barChart>
        <c:barDir val="col"/>
        <c:grouping val="clustered"/>
        <c:ser>
          <c:idx val="0"/>
          <c:order val="0"/>
          <c:tx>
            <c:strRef>
              <c:f>'REGIONES DICIEMBRE'!$E$30:$F$30</c:f>
              <c:strCache>
                <c:ptCount val="1"/>
                <c:pt idx="0">
                  <c:v>ENE - DIC 2014</c:v>
                </c:pt>
              </c:strCache>
            </c:strRef>
          </c:tx>
          <c:spPr>
            <a:solidFill>
              <a:srgbClr val="7030A0"/>
            </a:solidFill>
          </c:spPr>
          <c:dLbls>
            <c:dLbl>
              <c:idx val="0"/>
              <c:layout>
                <c:manualLayout>
                  <c:x val="5.9615851364242392E-3"/>
                  <c:y val="9.0064079621771046E-3"/>
                </c:manualLayout>
              </c:layout>
              <c:dLblPos val="outEnd"/>
              <c:showVal val="1"/>
            </c:dLbl>
            <c:dLbl>
              <c:idx val="1"/>
              <c:layout>
                <c:manualLayout>
                  <c:x val="-2.9205110622434523E-2"/>
                  <c:y val="-1.1015121085573133E-3"/>
                </c:manualLayout>
              </c:layout>
              <c:dLblPos val="outEnd"/>
              <c:showVal val="1"/>
            </c:dLbl>
            <c:dLbl>
              <c:idx val="2"/>
              <c:layout>
                <c:manualLayout>
                  <c:x val="-1.1165023291008049E-2"/>
                  <c:y val="1.3622791078240741E-4"/>
                </c:manualLayout>
              </c:layout>
              <c:dLblPos val="outEnd"/>
              <c:showVal val="1"/>
            </c:dLbl>
            <c:dLbl>
              <c:idx val="3"/>
              <c:layout>
                <c:manualLayout>
                  <c:x val="-8.5770810180258727E-3"/>
                  <c:y val="3.5232235646658451E-3"/>
                </c:manualLayout>
              </c:layout>
              <c:dLblPos val="outEnd"/>
              <c:showVal val="1"/>
            </c:dLbl>
            <c:dLbl>
              <c:idx val="4"/>
              <c:layout>
                <c:manualLayout>
                  <c:x val="-1.5034404483223379E-2"/>
                  <c:y val="1.5557397430584334E-2"/>
                </c:manualLayout>
              </c:layout>
              <c:dLblPos val="outEnd"/>
              <c:showVal val="1"/>
            </c:dLbl>
            <c:dLbl>
              <c:idx val="5"/>
              <c:layout>
                <c:manualLayout>
                  <c:x val="-3.7896163880416947E-3"/>
                  <c:y val="4.3743823520035734E-3"/>
                </c:manualLayout>
              </c:layout>
              <c:dLblPos val="outEnd"/>
              <c:showVal val="1"/>
            </c:dLbl>
            <c:showVal val="1"/>
          </c:dLbls>
          <c:cat>
            <c:strRef>
              <c:f>'REGIONES DICIEMBRE'!$B$32:$B$37</c:f>
              <c:strCache>
                <c:ptCount val="6"/>
                <c:pt idx="0">
                  <c:v>EUROPA</c:v>
                </c:pt>
                <c:pt idx="1">
                  <c:v>ESTADOS UNIDOS</c:v>
                </c:pt>
                <c:pt idx="2">
                  <c:v>CANADA</c:v>
                </c:pt>
                <c:pt idx="3">
                  <c:v>MEXICO</c:v>
                </c:pt>
                <c:pt idx="4">
                  <c:v>SUDAMERICA</c:v>
                </c:pt>
                <c:pt idx="5">
                  <c:v>RESTO DEL MUNDO</c:v>
                </c:pt>
              </c:strCache>
            </c:strRef>
          </c:cat>
          <c:val>
            <c:numRef>
              <c:f>'REGIONES DICIEMBRE'!$F$32:$F$37</c:f>
              <c:numCache>
                <c:formatCode>0.00%</c:formatCode>
                <c:ptCount val="6"/>
                <c:pt idx="0">
                  <c:v>0.22449730945393209</c:v>
                </c:pt>
                <c:pt idx="1">
                  <c:v>0.35214200556244662</c:v>
                </c:pt>
                <c:pt idx="2">
                  <c:v>0.16614957154434482</c:v>
                </c:pt>
                <c:pt idx="3">
                  <c:v>0.19279572712467688</c:v>
                </c:pt>
                <c:pt idx="4">
                  <c:v>5.510244710380522E-2</c:v>
                </c:pt>
                <c:pt idx="5">
                  <c:v>9.3129392107943638E-3</c:v>
                </c:pt>
              </c:numCache>
            </c:numRef>
          </c:val>
        </c:ser>
        <c:ser>
          <c:idx val="1"/>
          <c:order val="1"/>
          <c:tx>
            <c:strRef>
              <c:f>'REGIONES DICIEMBRE'!$C$30:$D$30</c:f>
              <c:strCache>
                <c:ptCount val="1"/>
                <c:pt idx="0">
                  <c:v>ENE - DIC 2013</c:v>
                </c:pt>
              </c:strCache>
            </c:strRef>
          </c:tx>
          <c:spPr>
            <a:solidFill>
              <a:schemeClr val="accent1">
                <a:lumMod val="75000"/>
              </a:schemeClr>
            </a:solidFill>
          </c:spPr>
          <c:dLbls>
            <c:dLbl>
              <c:idx val="0"/>
              <c:layout>
                <c:manualLayout>
                  <c:x val="2.0271294916965013E-2"/>
                  <c:y val="6.8509250108918594E-3"/>
                </c:manualLayout>
              </c:layout>
              <c:dLblPos val="outEnd"/>
              <c:showVal val="1"/>
            </c:dLbl>
            <c:dLbl>
              <c:idx val="1"/>
              <c:layout>
                <c:manualLayout>
                  <c:x val="-4.4630457228882524E-3"/>
                  <c:y val="-1.0575196319083349E-3"/>
                </c:manualLayout>
              </c:layout>
              <c:dLblPos val="outEnd"/>
              <c:showVal val="1"/>
            </c:dLbl>
            <c:dLbl>
              <c:idx val="2"/>
              <c:layout>
                <c:manualLayout>
                  <c:x val="2.6886413973028211E-2"/>
                  <c:y val="-4.1937369164886783E-3"/>
                </c:manualLayout>
              </c:layout>
              <c:dLblPos val="outEnd"/>
              <c:showVal val="1"/>
            </c:dLbl>
            <c:dLbl>
              <c:idx val="3"/>
              <c:layout>
                <c:manualLayout>
                  <c:x val="1.9878618776256646E-2"/>
                  <c:y val="9.9894800599322521E-3"/>
                </c:manualLayout>
              </c:layout>
              <c:dLblPos val="outEnd"/>
              <c:showVal val="1"/>
            </c:dLbl>
            <c:dLbl>
              <c:idx val="4"/>
              <c:layout>
                <c:manualLayout>
                  <c:x val="1.6421303192956743E-2"/>
                  <c:y val="2.4172697036352341E-2"/>
                </c:manualLayout>
              </c:layout>
              <c:dLblPos val="outEnd"/>
              <c:showVal val="1"/>
            </c:dLbl>
            <c:dLbl>
              <c:idx val="5"/>
              <c:layout>
                <c:manualLayout>
                  <c:x val="1.7483625357641107E-2"/>
                  <c:y val="1.4614215733154912E-2"/>
                </c:manualLayout>
              </c:layout>
              <c:dLblPos val="outEnd"/>
              <c:showVal val="1"/>
            </c:dLbl>
            <c:showVal val="1"/>
          </c:dLbls>
          <c:cat>
            <c:strRef>
              <c:f>'REGIONES DICIEMBRE'!$B$32:$B$37</c:f>
              <c:strCache>
                <c:ptCount val="6"/>
                <c:pt idx="0">
                  <c:v>EUROPA</c:v>
                </c:pt>
                <c:pt idx="1">
                  <c:v>ESTADOS UNIDOS</c:v>
                </c:pt>
                <c:pt idx="2">
                  <c:v>CANADA</c:v>
                </c:pt>
                <c:pt idx="3">
                  <c:v>MEXICO</c:v>
                </c:pt>
                <c:pt idx="4">
                  <c:v>SUDAMERICA</c:v>
                </c:pt>
                <c:pt idx="5">
                  <c:v>RESTO DEL MUNDO</c:v>
                </c:pt>
              </c:strCache>
            </c:strRef>
          </c:cat>
          <c:val>
            <c:numRef>
              <c:f>'REGIONES DICIEMBRE'!$D$32:$D$37</c:f>
              <c:numCache>
                <c:formatCode>0.00%</c:formatCode>
                <c:ptCount val="6"/>
                <c:pt idx="0">
                  <c:v>0.24152318286924307</c:v>
                </c:pt>
                <c:pt idx="1">
                  <c:v>0.3065973086491901</c:v>
                </c:pt>
                <c:pt idx="2">
                  <c:v>0.1709970936489556</c:v>
                </c:pt>
                <c:pt idx="3">
                  <c:v>0.21345939946634729</c:v>
                </c:pt>
                <c:pt idx="4">
                  <c:v>5.9216211113876774E-2</c:v>
                </c:pt>
                <c:pt idx="5">
                  <c:v>8.2068042523871874E-3</c:v>
                </c:pt>
              </c:numCache>
            </c:numRef>
          </c:val>
        </c:ser>
        <c:dLbls>
          <c:showVal val="1"/>
        </c:dLbls>
        <c:axId val="118500736"/>
        <c:axId val="118510720"/>
      </c:barChart>
      <c:catAx>
        <c:axId val="118500736"/>
        <c:scaling>
          <c:orientation val="minMax"/>
        </c:scaling>
        <c:axPos val="b"/>
        <c:numFmt formatCode="General" sourceLinked="1"/>
        <c:tickLblPos val="low"/>
        <c:txPr>
          <a:bodyPr rot="0" vert="horz"/>
          <a:lstStyle/>
          <a:p>
            <a:pPr>
              <a:defRPr/>
            </a:pPr>
            <a:endParaRPr lang="es-MX"/>
          </a:p>
        </c:txPr>
        <c:crossAx val="118510720"/>
        <c:crosses val="autoZero"/>
        <c:auto val="1"/>
        <c:lblAlgn val="ctr"/>
        <c:lblOffset val="100"/>
        <c:tickLblSkip val="1"/>
        <c:tickMarkSkip val="1"/>
      </c:catAx>
      <c:valAx>
        <c:axId val="118510720"/>
        <c:scaling>
          <c:orientation val="minMax"/>
        </c:scaling>
        <c:axPos val="l"/>
        <c:majorGridlines/>
        <c:numFmt formatCode="0%" sourceLinked="0"/>
        <c:tickLblPos val="nextTo"/>
        <c:txPr>
          <a:bodyPr rot="0" vert="horz"/>
          <a:lstStyle/>
          <a:p>
            <a:pPr>
              <a:defRPr/>
            </a:pPr>
            <a:endParaRPr lang="es-MX"/>
          </a:p>
        </c:txPr>
        <c:crossAx val="118500736"/>
        <c:crosses val="autoZero"/>
        <c:crossBetween val="between"/>
      </c:valAx>
    </c:plotArea>
    <c:legend>
      <c:legendPos val="b"/>
      <c:layout>
        <c:manualLayout>
          <c:xMode val="edge"/>
          <c:yMode val="edge"/>
          <c:x val="0.38225965535402723"/>
          <c:y val="0.91424396145797926"/>
          <c:w val="0.47034104356300233"/>
          <c:h val="8.2708033736333217E-2"/>
        </c:manualLayout>
      </c:layout>
    </c:legend>
    <c:plotVisOnly val="1"/>
    <c:dispBlanksAs val="gap"/>
  </c:chart>
  <c:printSettings>
    <c:headerFooter alignWithMargins="0"/>
    <c:pageMargins b="1" l="0.75000000000001465" r="0.75000000000001465" t="1" header="0" footer="0"/>
    <c:pageSetup paperSize="9" orientation="landscape"/>
  </c:printSettings>
</c:chartSpace>
</file>

<file path=xl/charts/chart14.xml><?xml version="1.0" encoding="utf-8"?>
<c:chartSpace xmlns:c="http://schemas.openxmlformats.org/drawingml/2006/chart" xmlns:a="http://schemas.openxmlformats.org/drawingml/2006/main" xmlns:r="http://schemas.openxmlformats.org/officeDocument/2006/relationships">
  <c:lang val="es-MX"/>
  <c:style val="26"/>
  <c:chart>
    <c:plotArea>
      <c:layout>
        <c:manualLayout>
          <c:layoutTarget val="inner"/>
          <c:xMode val="edge"/>
          <c:yMode val="edge"/>
          <c:x val="0.11750881316098705"/>
          <c:y val="4.7700170357751433E-2"/>
          <c:w val="0.86603995299650116"/>
          <c:h val="0.84327086882453162"/>
        </c:manualLayout>
      </c:layout>
      <c:barChart>
        <c:barDir val="col"/>
        <c:grouping val="clustered"/>
        <c:ser>
          <c:idx val="0"/>
          <c:order val="0"/>
          <c:tx>
            <c:strRef>
              <c:f>'REGIONES ANUAL'!$B$10</c:f>
              <c:strCache>
                <c:ptCount val="1"/>
                <c:pt idx="0">
                  <c:v>ENERO</c:v>
                </c:pt>
              </c:strCache>
            </c:strRef>
          </c:tx>
          <c:spPr>
            <a:solidFill>
              <a:srgbClr val="0070C0"/>
            </a:solidFill>
            <a:effectLst/>
          </c:spPr>
          <c:cat>
            <c:strRef>
              <c:f>('REGIONES ANUAL'!$C$7,'REGIONES ANUAL'!$E$7,'REGIONES ANUAL'!$G$7,'REGIONES ANUAL'!$I$7,'REGIONES ANUAL'!$K$7,'REGIONES ANUAL'!$M$7)</c:f>
              <c:strCache>
                <c:ptCount val="6"/>
                <c:pt idx="0">
                  <c:v>EUROPA</c:v>
                </c:pt>
                <c:pt idx="1">
                  <c:v>E. UNIDOS</c:v>
                </c:pt>
                <c:pt idx="2">
                  <c:v>CANADÁ</c:v>
                </c:pt>
                <c:pt idx="3">
                  <c:v>SUDAMERICA</c:v>
                </c:pt>
                <c:pt idx="4">
                  <c:v>MÉXICO</c:v>
                </c:pt>
                <c:pt idx="5">
                  <c:v>MUNDO</c:v>
                </c:pt>
              </c:strCache>
            </c:strRef>
          </c:cat>
          <c:val>
            <c:numRef>
              <c:f>('REGIONES ANUAL'!$C$10,'REGIONES ANUAL'!$E$10,'REGIONES ANUAL'!$G$10,'REGIONES ANUAL'!$I$10,'REGIONES ANUAL'!$K$10,'REGIONES ANUAL'!$M$10)</c:f>
              <c:numCache>
                <c:formatCode>#,##0;[Red]\-#,##0</c:formatCode>
                <c:ptCount val="6"/>
                <c:pt idx="0">
                  <c:v>78186</c:v>
                </c:pt>
                <c:pt idx="1">
                  <c:v>106809</c:v>
                </c:pt>
                <c:pt idx="2">
                  <c:v>97767</c:v>
                </c:pt>
                <c:pt idx="3">
                  <c:v>22336</c:v>
                </c:pt>
                <c:pt idx="4">
                  <c:v>44878</c:v>
                </c:pt>
                <c:pt idx="5">
                  <c:v>2293</c:v>
                </c:pt>
              </c:numCache>
            </c:numRef>
          </c:val>
        </c:ser>
        <c:ser>
          <c:idx val="1"/>
          <c:order val="1"/>
          <c:tx>
            <c:strRef>
              <c:f>'REGIONES ANUAL'!$B$11</c:f>
              <c:strCache>
                <c:ptCount val="1"/>
                <c:pt idx="0">
                  <c:v>FEBRERO</c:v>
                </c:pt>
              </c:strCache>
            </c:strRef>
          </c:tx>
          <c:spPr>
            <a:solidFill>
              <a:srgbClr val="FF9900"/>
            </a:solidFill>
          </c:spPr>
          <c:cat>
            <c:strRef>
              <c:f>('REGIONES ANUAL'!$C$7,'REGIONES ANUAL'!$E$7,'REGIONES ANUAL'!$G$7,'REGIONES ANUAL'!$I$7,'REGIONES ANUAL'!$K$7,'REGIONES ANUAL'!$M$7)</c:f>
              <c:strCache>
                <c:ptCount val="6"/>
                <c:pt idx="0">
                  <c:v>EUROPA</c:v>
                </c:pt>
                <c:pt idx="1">
                  <c:v>E. UNIDOS</c:v>
                </c:pt>
                <c:pt idx="2">
                  <c:v>CANADÁ</c:v>
                </c:pt>
                <c:pt idx="3">
                  <c:v>SUDAMERICA</c:v>
                </c:pt>
                <c:pt idx="4">
                  <c:v>MÉXICO</c:v>
                </c:pt>
                <c:pt idx="5">
                  <c:v>MUNDO</c:v>
                </c:pt>
              </c:strCache>
            </c:strRef>
          </c:cat>
          <c:val>
            <c:numRef>
              <c:f>('REGIONES ANUAL'!$C$11,'REGIONES ANUAL'!$E$11,'REGIONES ANUAL'!$G$11,'REGIONES ANUAL'!$I$11,'REGIONES ANUAL'!$K$11,'REGIONES ANUAL'!$M$11)</c:f>
              <c:numCache>
                <c:formatCode>#,##0;[Red]\-#,##0</c:formatCode>
                <c:ptCount val="6"/>
                <c:pt idx="0">
                  <c:v>71687</c:v>
                </c:pt>
                <c:pt idx="1">
                  <c:v>120555</c:v>
                </c:pt>
                <c:pt idx="2">
                  <c:v>95558</c:v>
                </c:pt>
                <c:pt idx="3">
                  <c:v>19385</c:v>
                </c:pt>
                <c:pt idx="4">
                  <c:v>37779</c:v>
                </c:pt>
                <c:pt idx="5">
                  <c:v>1951</c:v>
                </c:pt>
              </c:numCache>
            </c:numRef>
          </c:val>
        </c:ser>
        <c:ser>
          <c:idx val="2"/>
          <c:order val="2"/>
          <c:tx>
            <c:strRef>
              <c:f>'REGIONES ANUAL'!$B$12</c:f>
              <c:strCache>
                <c:ptCount val="1"/>
                <c:pt idx="0">
                  <c:v>MARZO</c:v>
                </c:pt>
              </c:strCache>
            </c:strRef>
          </c:tx>
          <c:spPr>
            <a:solidFill>
              <a:schemeClr val="accent4">
                <a:lumMod val="20000"/>
                <a:lumOff val="80000"/>
              </a:schemeClr>
            </a:solidFill>
          </c:spPr>
          <c:cat>
            <c:strRef>
              <c:f>('REGIONES ANUAL'!$C$7,'REGIONES ANUAL'!$E$7,'REGIONES ANUAL'!$G$7,'REGIONES ANUAL'!$I$7,'REGIONES ANUAL'!$K$7,'REGIONES ANUAL'!$M$7)</c:f>
              <c:strCache>
                <c:ptCount val="6"/>
                <c:pt idx="0">
                  <c:v>EUROPA</c:v>
                </c:pt>
                <c:pt idx="1">
                  <c:v>E. UNIDOS</c:v>
                </c:pt>
                <c:pt idx="2">
                  <c:v>CANADÁ</c:v>
                </c:pt>
                <c:pt idx="3">
                  <c:v>SUDAMERICA</c:v>
                </c:pt>
                <c:pt idx="4">
                  <c:v>MÉXICO</c:v>
                </c:pt>
                <c:pt idx="5">
                  <c:v>MUNDO</c:v>
                </c:pt>
              </c:strCache>
            </c:strRef>
          </c:cat>
          <c:val>
            <c:numRef>
              <c:f>('REGIONES ANUAL'!$C$12,'REGIONES ANUAL'!$E$12,'REGIONES ANUAL'!$G$12,'REGIONES ANUAL'!$I$12,'REGIONES ANUAL'!$K$12,'REGIONES ANUAL'!$M$12)</c:f>
              <c:numCache>
                <c:formatCode>#,##0;[Red]\-#,##0</c:formatCode>
                <c:ptCount val="6"/>
                <c:pt idx="0">
                  <c:v>75530</c:v>
                </c:pt>
                <c:pt idx="1">
                  <c:v>152637</c:v>
                </c:pt>
                <c:pt idx="2">
                  <c:v>100064</c:v>
                </c:pt>
                <c:pt idx="3">
                  <c:v>14782</c:v>
                </c:pt>
                <c:pt idx="4">
                  <c:v>43492</c:v>
                </c:pt>
                <c:pt idx="5">
                  <c:v>2114</c:v>
                </c:pt>
              </c:numCache>
            </c:numRef>
          </c:val>
        </c:ser>
        <c:ser>
          <c:idx val="3"/>
          <c:order val="3"/>
          <c:tx>
            <c:strRef>
              <c:f>'REGIONES ANUAL'!$B$13</c:f>
              <c:strCache>
                <c:ptCount val="1"/>
                <c:pt idx="0">
                  <c:v>ABRIL</c:v>
                </c:pt>
              </c:strCache>
            </c:strRef>
          </c:tx>
          <c:spPr>
            <a:solidFill>
              <a:srgbClr val="92D050"/>
            </a:solidFill>
          </c:spPr>
          <c:cat>
            <c:strRef>
              <c:f>('REGIONES ANUAL'!$C$7,'REGIONES ANUAL'!$E$7,'REGIONES ANUAL'!$G$7,'REGIONES ANUAL'!$I$7,'REGIONES ANUAL'!$K$7,'REGIONES ANUAL'!$M$7)</c:f>
              <c:strCache>
                <c:ptCount val="6"/>
                <c:pt idx="0">
                  <c:v>EUROPA</c:v>
                </c:pt>
                <c:pt idx="1">
                  <c:v>E. UNIDOS</c:v>
                </c:pt>
                <c:pt idx="2">
                  <c:v>CANADÁ</c:v>
                </c:pt>
                <c:pt idx="3">
                  <c:v>SUDAMERICA</c:v>
                </c:pt>
                <c:pt idx="4">
                  <c:v>MÉXICO</c:v>
                </c:pt>
                <c:pt idx="5">
                  <c:v>MUNDO</c:v>
                </c:pt>
              </c:strCache>
            </c:strRef>
          </c:cat>
          <c:val>
            <c:numRef>
              <c:f>('REGIONES ANUAL'!$C$13,'REGIONES ANUAL'!$E$13,'REGIONES ANUAL'!$G$13,'REGIONES ANUAL'!$I$13,'REGIONES ANUAL'!$K$13,'REGIONES ANUAL'!$M$13)</c:f>
              <c:numCache>
                <c:formatCode>#,##0;[Red]\-#,##0</c:formatCode>
                <c:ptCount val="6"/>
                <c:pt idx="0">
                  <c:v>82003</c:v>
                </c:pt>
                <c:pt idx="1">
                  <c:v>137613</c:v>
                </c:pt>
                <c:pt idx="2">
                  <c:v>70542</c:v>
                </c:pt>
                <c:pt idx="3">
                  <c:v>15198</c:v>
                </c:pt>
                <c:pt idx="4">
                  <c:v>69834</c:v>
                </c:pt>
                <c:pt idx="5">
                  <c:v>2990</c:v>
                </c:pt>
              </c:numCache>
            </c:numRef>
          </c:val>
        </c:ser>
        <c:ser>
          <c:idx val="4"/>
          <c:order val="4"/>
          <c:tx>
            <c:strRef>
              <c:f>'REGIONES ANUAL'!$B$14</c:f>
              <c:strCache>
                <c:ptCount val="1"/>
                <c:pt idx="0">
                  <c:v>MAYO</c:v>
                </c:pt>
              </c:strCache>
            </c:strRef>
          </c:tx>
          <c:spPr>
            <a:solidFill>
              <a:srgbClr val="FF66CC"/>
            </a:solidFill>
          </c:spPr>
          <c:cat>
            <c:strRef>
              <c:f>('REGIONES ANUAL'!$C$7,'REGIONES ANUAL'!$E$7,'REGIONES ANUAL'!$G$7,'REGIONES ANUAL'!$I$7,'REGIONES ANUAL'!$K$7,'REGIONES ANUAL'!$M$7)</c:f>
              <c:strCache>
                <c:ptCount val="6"/>
                <c:pt idx="0">
                  <c:v>EUROPA</c:v>
                </c:pt>
                <c:pt idx="1">
                  <c:v>E. UNIDOS</c:v>
                </c:pt>
                <c:pt idx="2">
                  <c:v>CANADÁ</c:v>
                </c:pt>
                <c:pt idx="3">
                  <c:v>SUDAMERICA</c:v>
                </c:pt>
                <c:pt idx="4">
                  <c:v>MÉXICO</c:v>
                </c:pt>
                <c:pt idx="5">
                  <c:v>MUNDO</c:v>
                </c:pt>
              </c:strCache>
            </c:strRef>
          </c:cat>
          <c:val>
            <c:numRef>
              <c:f>('REGIONES ANUAL'!$C$14,'REGIONES ANUAL'!$E$14,'REGIONES ANUAL'!$G$14,'REGIONES ANUAL'!$I$14,'REGIONES ANUAL'!$K$14,'REGIONES ANUAL'!$M$14)</c:f>
              <c:numCache>
                <c:formatCode>#,##0;[Red]\-#,##0</c:formatCode>
                <c:ptCount val="6"/>
                <c:pt idx="0">
                  <c:v>83205</c:v>
                </c:pt>
                <c:pt idx="1">
                  <c:v>141870</c:v>
                </c:pt>
                <c:pt idx="2">
                  <c:v>44856</c:v>
                </c:pt>
                <c:pt idx="3">
                  <c:v>25574</c:v>
                </c:pt>
                <c:pt idx="4">
                  <c:v>90561</c:v>
                </c:pt>
                <c:pt idx="5">
                  <c:v>4875</c:v>
                </c:pt>
              </c:numCache>
            </c:numRef>
          </c:val>
        </c:ser>
        <c:ser>
          <c:idx val="5"/>
          <c:order val="5"/>
          <c:tx>
            <c:strRef>
              <c:f>'REGIONES ANUAL'!$B$15</c:f>
              <c:strCache>
                <c:ptCount val="1"/>
                <c:pt idx="0">
                  <c:v>JUNIO</c:v>
                </c:pt>
              </c:strCache>
            </c:strRef>
          </c:tx>
          <c:spPr>
            <a:solidFill>
              <a:srgbClr val="7030A0"/>
            </a:solidFill>
          </c:spPr>
          <c:cat>
            <c:strRef>
              <c:f>('REGIONES ANUAL'!$C$7,'REGIONES ANUAL'!$E$7,'REGIONES ANUAL'!$G$7,'REGIONES ANUAL'!$I$7,'REGIONES ANUAL'!$K$7,'REGIONES ANUAL'!$M$7)</c:f>
              <c:strCache>
                <c:ptCount val="6"/>
                <c:pt idx="0">
                  <c:v>EUROPA</c:v>
                </c:pt>
                <c:pt idx="1">
                  <c:v>E. UNIDOS</c:v>
                </c:pt>
                <c:pt idx="2">
                  <c:v>CANADÁ</c:v>
                </c:pt>
                <c:pt idx="3">
                  <c:v>SUDAMERICA</c:v>
                </c:pt>
                <c:pt idx="4">
                  <c:v>MÉXICO</c:v>
                </c:pt>
                <c:pt idx="5">
                  <c:v>MUNDO</c:v>
                </c:pt>
              </c:strCache>
            </c:strRef>
          </c:cat>
          <c:val>
            <c:numRef>
              <c:f>('REGIONES ANUAL'!$C$15,'REGIONES ANUAL'!$E$15,'REGIONES ANUAL'!$G$15,'REGIONES ANUAL'!$I$15,'REGIONES ANUAL'!$K$15,'REGIONES ANUAL'!$M$15)</c:f>
              <c:numCache>
                <c:formatCode>#,##0;[Red]\-#,##0</c:formatCode>
                <c:ptCount val="6"/>
                <c:pt idx="0">
                  <c:v>85370</c:v>
                </c:pt>
                <c:pt idx="1">
                  <c:v>153890</c:v>
                </c:pt>
                <c:pt idx="2">
                  <c:v>32795</c:v>
                </c:pt>
                <c:pt idx="3">
                  <c:v>19998</c:v>
                </c:pt>
                <c:pt idx="4">
                  <c:v>77663</c:v>
                </c:pt>
                <c:pt idx="5">
                  <c:v>5153</c:v>
                </c:pt>
              </c:numCache>
            </c:numRef>
          </c:val>
        </c:ser>
        <c:ser>
          <c:idx val="6"/>
          <c:order val="6"/>
          <c:tx>
            <c:strRef>
              <c:f>'REGIONES ANUAL'!$B$16</c:f>
              <c:strCache>
                <c:ptCount val="1"/>
                <c:pt idx="0">
                  <c:v>JULIO</c:v>
                </c:pt>
              </c:strCache>
            </c:strRef>
          </c:tx>
          <c:spPr>
            <a:solidFill>
              <a:schemeClr val="accent4">
                <a:lumMod val="60000"/>
                <a:lumOff val="40000"/>
              </a:schemeClr>
            </a:solidFill>
          </c:spPr>
          <c:cat>
            <c:strRef>
              <c:f>('REGIONES ANUAL'!$C$7,'REGIONES ANUAL'!$E$7,'REGIONES ANUAL'!$G$7,'REGIONES ANUAL'!$I$7,'REGIONES ANUAL'!$K$7,'REGIONES ANUAL'!$M$7)</c:f>
              <c:strCache>
                <c:ptCount val="6"/>
                <c:pt idx="0">
                  <c:v>EUROPA</c:v>
                </c:pt>
                <c:pt idx="1">
                  <c:v>E. UNIDOS</c:v>
                </c:pt>
                <c:pt idx="2">
                  <c:v>CANADÁ</c:v>
                </c:pt>
                <c:pt idx="3">
                  <c:v>SUDAMERICA</c:v>
                </c:pt>
                <c:pt idx="4">
                  <c:v>MÉXICO</c:v>
                </c:pt>
                <c:pt idx="5">
                  <c:v>MUNDO</c:v>
                </c:pt>
              </c:strCache>
            </c:strRef>
          </c:cat>
          <c:val>
            <c:numRef>
              <c:f>('REGIONES ANUAL'!$C$16,'REGIONES ANUAL'!$E$16,'REGIONES ANUAL'!$G$16,'REGIONES ANUAL'!$I$16,'REGIONES ANUAL'!$K$16,'REGIONES ANUAL'!$M$16)</c:f>
              <c:numCache>
                <c:formatCode>#,##0;[Red]\-#,##0</c:formatCode>
                <c:ptCount val="6"/>
                <c:pt idx="0">
                  <c:v>97370</c:v>
                </c:pt>
                <c:pt idx="1">
                  <c:v>166069</c:v>
                </c:pt>
                <c:pt idx="2">
                  <c:v>38413</c:v>
                </c:pt>
                <c:pt idx="3">
                  <c:v>23899</c:v>
                </c:pt>
                <c:pt idx="4">
                  <c:v>108570</c:v>
                </c:pt>
                <c:pt idx="5">
                  <c:v>3844</c:v>
                </c:pt>
              </c:numCache>
            </c:numRef>
          </c:val>
        </c:ser>
        <c:ser>
          <c:idx val="7"/>
          <c:order val="7"/>
          <c:tx>
            <c:strRef>
              <c:f>'REGIONES ANUAL'!$B$17</c:f>
              <c:strCache>
                <c:ptCount val="1"/>
                <c:pt idx="0">
                  <c:v>AGOSTO</c:v>
                </c:pt>
              </c:strCache>
            </c:strRef>
          </c:tx>
          <c:cat>
            <c:strRef>
              <c:f>('REGIONES ANUAL'!$C$7,'REGIONES ANUAL'!$E$7,'REGIONES ANUAL'!$G$7,'REGIONES ANUAL'!$I$7,'REGIONES ANUAL'!$K$7,'REGIONES ANUAL'!$M$7)</c:f>
              <c:strCache>
                <c:ptCount val="6"/>
                <c:pt idx="0">
                  <c:v>EUROPA</c:v>
                </c:pt>
                <c:pt idx="1">
                  <c:v>E. UNIDOS</c:v>
                </c:pt>
                <c:pt idx="2">
                  <c:v>CANADÁ</c:v>
                </c:pt>
                <c:pt idx="3">
                  <c:v>SUDAMERICA</c:v>
                </c:pt>
                <c:pt idx="4">
                  <c:v>MÉXICO</c:v>
                </c:pt>
                <c:pt idx="5">
                  <c:v>MUNDO</c:v>
                </c:pt>
              </c:strCache>
            </c:strRef>
          </c:cat>
          <c:val>
            <c:numRef>
              <c:f>('REGIONES ANUAL'!$C$17,'REGIONES ANUAL'!$E$17,'REGIONES ANUAL'!$G$17,'REGIONES ANUAL'!$I$17,'REGIONES ANUAL'!$K$17,'REGIONES ANUAL'!$M$17)</c:f>
              <c:numCache>
                <c:formatCode>#,##0;[Red]\-#,##0</c:formatCode>
                <c:ptCount val="6"/>
                <c:pt idx="0">
                  <c:v>101981</c:v>
                </c:pt>
                <c:pt idx="1">
                  <c:v>123837</c:v>
                </c:pt>
                <c:pt idx="2">
                  <c:v>31711</c:v>
                </c:pt>
                <c:pt idx="3">
                  <c:v>22616</c:v>
                </c:pt>
                <c:pt idx="4">
                  <c:v>97418</c:v>
                </c:pt>
                <c:pt idx="5">
                  <c:v>2892</c:v>
                </c:pt>
              </c:numCache>
            </c:numRef>
          </c:val>
        </c:ser>
        <c:ser>
          <c:idx val="8"/>
          <c:order val="8"/>
          <c:tx>
            <c:strRef>
              <c:f>'REGIONES ANUAL'!$B$18</c:f>
              <c:strCache>
                <c:ptCount val="1"/>
                <c:pt idx="0">
                  <c:v>SEPTIEMBRE</c:v>
                </c:pt>
              </c:strCache>
            </c:strRef>
          </c:tx>
          <c:spPr>
            <a:solidFill>
              <a:srgbClr val="00B050"/>
            </a:solidFill>
          </c:spPr>
          <c:cat>
            <c:strRef>
              <c:f>('REGIONES ANUAL'!$C$7,'REGIONES ANUAL'!$E$7,'REGIONES ANUAL'!$G$7,'REGIONES ANUAL'!$I$7,'REGIONES ANUAL'!$K$7,'REGIONES ANUAL'!$M$7)</c:f>
              <c:strCache>
                <c:ptCount val="6"/>
                <c:pt idx="0">
                  <c:v>EUROPA</c:v>
                </c:pt>
                <c:pt idx="1">
                  <c:v>E. UNIDOS</c:v>
                </c:pt>
                <c:pt idx="2">
                  <c:v>CANADÁ</c:v>
                </c:pt>
                <c:pt idx="3">
                  <c:v>SUDAMERICA</c:v>
                </c:pt>
                <c:pt idx="4">
                  <c:v>MÉXICO</c:v>
                </c:pt>
                <c:pt idx="5">
                  <c:v>MUNDO</c:v>
                </c:pt>
              </c:strCache>
            </c:strRef>
          </c:cat>
          <c:val>
            <c:numRef>
              <c:f>('REGIONES ANUAL'!$C$18,'REGIONES ANUAL'!$E$18,'REGIONES ANUAL'!$G$18,'REGIONES ANUAL'!$I$18,'REGIONES ANUAL'!$K$18,'REGIONES ANUAL'!$M$18)</c:f>
              <c:numCache>
                <c:formatCode>#,##0;[Red]\-#,##0</c:formatCode>
                <c:ptCount val="6"/>
                <c:pt idx="0">
                  <c:v>77142</c:v>
                </c:pt>
                <c:pt idx="1">
                  <c:v>84447</c:v>
                </c:pt>
                <c:pt idx="2">
                  <c:v>25474</c:v>
                </c:pt>
                <c:pt idx="3">
                  <c:v>23433</c:v>
                </c:pt>
                <c:pt idx="4">
                  <c:v>75839</c:v>
                </c:pt>
                <c:pt idx="5">
                  <c:v>3416</c:v>
                </c:pt>
              </c:numCache>
            </c:numRef>
          </c:val>
        </c:ser>
        <c:ser>
          <c:idx val="9"/>
          <c:order val="9"/>
          <c:tx>
            <c:strRef>
              <c:f>'REGIONES ANUAL'!$B$19</c:f>
              <c:strCache>
                <c:ptCount val="1"/>
                <c:pt idx="0">
                  <c:v>OCTUBRE</c:v>
                </c:pt>
              </c:strCache>
            </c:strRef>
          </c:tx>
          <c:cat>
            <c:strRef>
              <c:f>('REGIONES ANUAL'!$C$7,'REGIONES ANUAL'!$E$7,'REGIONES ANUAL'!$G$7,'REGIONES ANUAL'!$I$7,'REGIONES ANUAL'!$K$7,'REGIONES ANUAL'!$M$7)</c:f>
              <c:strCache>
                <c:ptCount val="6"/>
                <c:pt idx="0">
                  <c:v>EUROPA</c:v>
                </c:pt>
                <c:pt idx="1">
                  <c:v>E. UNIDOS</c:v>
                </c:pt>
                <c:pt idx="2">
                  <c:v>CANADÁ</c:v>
                </c:pt>
                <c:pt idx="3">
                  <c:v>SUDAMERICA</c:v>
                </c:pt>
                <c:pt idx="4">
                  <c:v>MÉXICO</c:v>
                </c:pt>
                <c:pt idx="5">
                  <c:v>MUNDO</c:v>
                </c:pt>
              </c:strCache>
            </c:strRef>
          </c:cat>
          <c:val>
            <c:numRef>
              <c:f>('REGIONES ANUAL'!$C$19,'REGIONES ANUAL'!$E$19,'REGIONES ANUAL'!$G$19,'REGIONES ANUAL'!$I$19,'REGIONES ANUAL'!$K$19,'REGIONES ANUAL'!$M$19)</c:f>
              <c:numCache>
                <c:formatCode>#,##0;[Red]\-#,##0</c:formatCode>
                <c:ptCount val="6"/>
                <c:pt idx="0">
                  <c:v>76150</c:v>
                </c:pt>
                <c:pt idx="1">
                  <c:v>103432</c:v>
                </c:pt>
                <c:pt idx="2">
                  <c:v>35906</c:v>
                </c:pt>
                <c:pt idx="3">
                  <c:v>21432</c:v>
                </c:pt>
                <c:pt idx="4">
                  <c:v>70340</c:v>
                </c:pt>
                <c:pt idx="5">
                  <c:v>3823</c:v>
                </c:pt>
              </c:numCache>
            </c:numRef>
          </c:val>
        </c:ser>
        <c:ser>
          <c:idx val="10"/>
          <c:order val="10"/>
          <c:tx>
            <c:strRef>
              <c:f>'REGIONES ANUAL'!$B$20</c:f>
              <c:strCache>
                <c:ptCount val="1"/>
                <c:pt idx="0">
                  <c:v>NOVIEMBRE</c:v>
                </c:pt>
              </c:strCache>
            </c:strRef>
          </c:tx>
          <c:spPr>
            <a:solidFill>
              <a:srgbClr val="FF9900"/>
            </a:solidFill>
          </c:spPr>
          <c:val>
            <c:numRef>
              <c:f>('REGIONES ANUAL'!$C$20,'REGIONES ANUAL'!$E$20,'REGIONES ANUAL'!$G$20,'REGIONES ANUAL'!$I$20,'REGIONES ANUAL'!$K$20,'REGIONES ANUAL'!$M$20)</c:f>
              <c:numCache>
                <c:formatCode>#,##0;[Red]\-#,##0</c:formatCode>
                <c:ptCount val="6"/>
                <c:pt idx="0">
                  <c:v>79677</c:v>
                </c:pt>
                <c:pt idx="1">
                  <c:v>124598</c:v>
                </c:pt>
                <c:pt idx="2">
                  <c:v>72942</c:v>
                </c:pt>
                <c:pt idx="3">
                  <c:v>17172</c:v>
                </c:pt>
                <c:pt idx="4">
                  <c:v>70766</c:v>
                </c:pt>
                <c:pt idx="5">
                  <c:v>3936</c:v>
                </c:pt>
              </c:numCache>
            </c:numRef>
          </c:val>
        </c:ser>
        <c:ser>
          <c:idx val="11"/>
          <c:order val="11"/>
          <c:tx>
            <c:strRef>
              <c:f>'REGIONES ANUAL'!$B$21</c:f>
              <c:strCache>
                <c:ptCount val="1"/>
                <c:pt idx="0">
                  <c:v>DICIEMBRE</c:v>
                </c:pt>
              </c:strCache>
            </c:strRef>
          </c:tx>
          <c:spPr>
            <a:solidFill>
              <a:schemeClr val="accent5">
                <a:lumMod val="60000"/>
                <a:lumOff val="40000"/>
              </a:schemeClr>
            </a:solidFill>
          </c:spPr>
          <c:val>
            <c:numRef>
              <c:f>('REGIONES ANUAL'!$C$21,'REGIONES ANUAL'!$E$21,'REGIONES ANUAL'!$G$21,'REGIONES ANUAL'!$I$21,'REGIONES ANUAL'!$K$21,'REGIONES ANUAL'!$M$21)</c:f>
              <c:numCache>
                <c:formatCode>#,##0;[Red]\-#,##0</c:formatCode>
                <c:ptCount val="6"/>
                <c:pt idx="0">
                  <c:v>79537</c:v>
                </c:pt>
                <c:pt idx="1">
                  <c:v>133746</c:v>
                </c:pt>
                <c:pt idx="2">
                  <c:v>85067</c:v>
                </c:pt>
                <c:pt idx="3">
                  <c:v>16638</c:v>
                </c:pt>
                <c:pt idx="4">
                  <c:v>61204</c:v>
                </c:pt>
                <c:pt idx="5" formatCode="General">
                  <c:v>3692</c:v>
                </c:pt>
              </c:numCache>
            </c:numRef>
          </c:val>
        </c:ser>
        <c:axId val="118852608"/>
        <c:axId val="118874880"/>
      </c:barChart>
      <c:catAx>
        <c:axId val="118852608"/>
        <c:scaling>
          <c:orientation val="minMax"/>
        </c:scaling>
        <c:axPos val="b"/>
        <c:numFmt formatCode="General" sourceLinked="1"/>
        <c:minorTickMark val="in"/>
        <c:tickLblPos val="low"/>
        <c:txPr>
          <a:bodyPr rot="0" vert="horz"/>
          <a:lstStyle/>
          <a:p>
            <a:pPr>
              <a:defRPr sz="1100" b="1" i="0" u="none" strike="noStrike" baseline="0">
                <a:solidFill>
                  <a:srgbClr val="000000"/>
                </a:solidFill>
                <a:latin typeface="Calibri"/>
                <a:ea typeface="Calibri"/>
                <a:cs typeface="Calibri"/>
              </a:defRPr>
            </a:pPr>
            <a:endParaRPr lang="es-MX"/>
          </a:p>
        </c:txPr>
        <c:crossAx val="118874880"/>
        <c:crosses val="autoZero"/>
        <c:lblAlgn val="ctr"/>
        <c:lblOffset val="80"/>
        <c:tickLblSkip val="1"/>
        <c:tickMarkSkip val="1"/>
      </c:catAx>
      <c:valAx>
        <c:axId val="118874880"/>
        <c:scaling>
          <c:orientation val="minMax"/>
        </c:scaling>
        <c:axPos val="l"/>
        <c:majorGridlines/>
        <c:title>
          <c:tx>
            <c:rich>
              <a:bodyPr/>
              <a:lstStyle/>
              <a:p>
                <a:pPr>
                  <a:defRPr sz="1000" b="1" i="0" u="none" strike="noStrike" baseline="0">
                    <a:solidFill>
                      <a:srgbClr val="000000"/>
                    </a:solidFill>
                    <a:latin typeface="Calibri"/>
                    <a:ea typeface="Calibri"/>
                    <a:cs typeface="Calibri"/>
                  </a:defRPr>
                </a:pPr>
                <a:r>
                  <a:rPr lang="es-MX"/>
                  <a:t>VISITANTES</a:t>
                </a:r>
              </a:p>
            </c:rich>
          </c:tx>
          <c:layout>
            <c:manualLayout>
              <c:xMode val="edge"/>
              <c:yMode val="edge"/>
              <c:x val="8.2256169212691268E-3"/>
              <c:y val="0.47700170357751281"/>
            </c:manualLayout>
          </c:layout>
        </c:title>
        <c:numFmt formatCode="#,##0;[Red]\-#,##0" sourceLinked="1"/>
        <c:tickLblPos val="nextTo"/>
        <c:txPr>
          <a:bodyPr rot="0" vert="horz"/>
          <a:lstStyle/>
          <a:p>
            <a:pPr>
              <a:defRPr sz="1000" b="1" i="0" u="none" strike="noStrike" baseline="0">
                <a:solidFill>
                  <a:srgbClr val="000000"/>
                </a:solidFill>
                <a:latin typeface="Calibri"/>
                <a:ea typeface="Calibri"/>
                <a:cs typeface="Calibri"/>
              </a:defRPr>
            </a:pPr>
            <a:endParaRPr lang="es-MX"/>
          </a:p>
        </c:txPr>
        <c:crossAx val="118852608"/>
        <c:crosses val="autoZero"/>
        <c:crossBetween val="between"/>
      </c:valAx>
    </c:plotArea>
    <c:legend>
      <c:legendPos val="r"/>
      <c:layout>
        <c:manualLayout>
          <c:xMode val="edge"/>
          <c:yMode val="edge"/>
          <c:x val="0.15080297688993341"/>
          <c:y val="0.93681082395820869"/>
          <c:w val="0.7946837902606475"/>
          <c:h val="6.3189238097374575E-2"/>
        </c:manualLayout>
      </c:layout>
      <c:txPr>
        <a:bodyPr/>
        <a:lstStyle/>
        <a:p>
          <a:pPr>
            <a:defRPr sz="920" b="1" i="0" u="none" strike="noStrike" baseline="0">
              <a:solidFill>
                <a:srgbClr val="000000"/>
              </a:solidFill>
              <a:latin typeface="Calibri"/>
              <a:ea typeface="Calibri"/>
              <a:cs typeface="Calibri"/>
            </a:defRPr>
          </a:pPr>
          <a:endParaRPr lang="es-MX"/>
        </a:p>
      </c:txPr>
    </c:legend>
    <c:dispBlanksAs val="gap"/>
  </c:chart>
  <c:txPr>
    <a:bodyPr/>
    <a:lstStyle/>
    <a:p>
      <a:pPr>
        <a:defRPr sz="1000" b="0" i="0" u="none" strike="noStrike" baseline="0">
          <a:solidFill>
            <a:srgbClr val="000000"/>
          </a:solidFill>
          <a:latin typeface="Calibri"/>
          <a:ea typeface="Calibri"/>
          <a:cs typeface="Calibri"/>
        </a:defRPr>
      </a:pPr>
      <a:endParaRPr lang="es-MX"/>
    </a:p>
  </c:txPr>
  <c:printSettings>
    <c:headerFooter alignWithMargins="0">
      <c:oddFooter>&amp;CBARÓMETRO TURÍSTICO DE LA RIVIERA MAYA 
FIDEICOMISO PARA LA PROMOCIÓN TURÍSTICA DE LA RIVIERA MAYA&amp;D11</c:oddFooter>
    </c:headerFooter>
    <c:pageMargins b="1" l="0.75000000000001465" r="0.75000000000001465" t="1" header="0" footer="0"/>
    <c:pageSetup paperSize="9" orientation="landscape" horizontalDpi="360" verticalDpi="360"/>
  </c:printSettings>
</c:chartSpace>
</file>

<file path=xl/charts/chart15.xml><?xml version="1.0" encoding="utf-8"?>
<c:chartSpace xmlns:c="http://schemas.openxmlformats.org/drawingml/2006/chart" xmlns:a="http://schemas.openxmlformats.org/drawingml/2006/main" xmlns:r="http://schemas.openxmlformats.org/officeDocument/2006/relationships">
  <c:lang val="es-MX"/>
  <c:style val="26"/>
  <c:chart>
    <c:title>
      <c:tx>
        <c:rich>
          <a:bodyPr/>
          <a:lstStyle/>
          <a:p>
            <a:pPr>
              <a:defRPr sz="1400"/>
            </a:pPr>
            <a:r>
              <a:rPr lang="es-MX" sz="1400"/>
              <a:t>D I C  I E M B R E</a:t>
            </a:r>
            <a:endParaRPr lang="es-MX" sz="1400" baseline="0"/>
          </a:p>
          <a:p>
            <a:pPr>
              <a:defRPr sz="1400"/>
            </a:pPr>
            <a:r>
              <a:rPr lang="es-MX" sz="1400"/>
              <a:t>2014  VS  2013</a:t>
            </a:r>
          </a:p>
        </c:rich>
      </c:tx>
      <c:layout>
        <c:manualLayout>
          <c:xMode val="edge"/>
          <c:yMode val="edge"/>
          <c:x val="0.3652397282115436"/>
          <c:y val="2.5690430314707791E-3"/>
        </c:manualLayout>
      </c:layout>
      <c:overlay val="1"/>
    </c:title>
    <c:view3D>
      <c:rotX val="35"/>
      <c:hPercent val="102"/>
      <c:rotY val="44"/>
      <c:depthPercent val="100"/>
      <c:rAngAx val="1"/>
    </c:view3D>
    <c:plotArea>
      <c:layout>
        <c:manualLayout>
          <c:layoutTarget val="inner"/>
          <c:xMode val="edge"/>
          <c:yMode val="edge"/>
          <c:x val="0.12710291974200472"/>
          <c:y val="9.6899408194440761E-3"/>
          <c:w val="0.8467297447519001"/>
          <c:h val="0.95349017663323765"/>
        </c:manualLayout>
      </c:layout>
      <c:bar3DChart>
        <c:barDir val="bar"/>
        <c:grouping val="clustered"/>
        <c:ser>
          <c:idx val="0"/>
          <c:order val="0"/>
          <c:tx>
            <c:strRef>
              <c:f>'EUROPA DICIEMBRE'!$C$7:$D$7</c:f>
              <c:strCache>
                <c:ptCount val="1"/>
                <c:pt idx="0">
                  <c:v>DICIEMBRE  2013</c:v>
                </c:pt>
              </c:strCache>
            </c:strRef>
          </c:tx>
          <c:dLbls>
            <c:dLbl>
              <c:idx val="1"/>
              <c:delete val="1"/>
            </c:dLbl>
            <c:dLbl>
              <c:idx val="3"/>
              <c:delete val="1"/>
            </c:dLbl>
            <c:dLbl>
              <c:idx val="4"/>
              <c:delete val="1"/>
            </c:dLbl>
            <c:dLbl>
              <c:idx val="6"/>
              <c:delete val="1"/>
            </c:dLbl>
            <c:dLbl>
              <c:idx val="9"/>
              <c:delete val="1"/>
            </c:dLbl>
            <c:dLbl>
              <c:idx val="11"/>
              <c:delete val="1"/>
            </c:dLbl>
            <c:dLbl>
              <c:idx val="12"/>
              <c:delete val="1"/>
            </c:dLbl>
            <c:dLbl>
              <c:idx val="13"/>
              <c:delete val="1"/>
            </c:dLbl>
            <c:dLbl>
              <c:idx val="15"/>
              <c:delete val="1"/>
            </c:dLbl>
            <c:dLbl>
              <c:idx val="16"/>
              <c:delete val="1"/>
            </c:dLbl>
            <c:dLbl>
              <c:idx val="17"/>
              <c:delete val="1"/>
            </c:dLbl>
            <c:dLbl>
              <c:idx val="18"/>
              <c:delete val="1"/>
            </c:dLbl>
            <c:dLbl>
              <c:idx val="19"/>
              <c:delete val="1"/>
            </c:dLbl>
            <c:dLbl>
              <c:idx val="20"/>
              <c:delete val="1"/>
            </c:dLbl>
            <c:dLbl>
              <c:idx val="21"/>
              <c:delete val="1"/>
            </c:dLbl>
            <c:dLbl>
              <c:idx val="23"/>
              <c:delete val="1"/>
            </c:dLbl>
            <c:dLbl>
              <c:idx val="24"/>
              <c:layout>
                <c:manualLayout>
                  <c:x val="-7.4766355140187934E-3"/>
                  <c:y val="1.7983301220295421E-2"/>
                </c:manualLayout>
              </c:layout>
              <c:showVal val="1"/>
            </c:dLbl>
            <c:dLbl>
              <c:idx val="25"/>
              <c:layout>
                <c:manualLayout>
                  <c:x val="0"/>
                  <c:y val="2.3121387283236993E-2"/>
                </c:manualLayout>
              </c:layout>
              <c:showVal val="1"/>
            </c:dLbl>
            <c:dLbl>
              <c:idx val="26"/>
              <c:delete val="1"/>
            </c:dLbl>
            <c:showVal val="1"/>
          </c:dLbls>
          <c:cat>
            <c:strRef>
              <c:f>'EUROPA DICIEMBRE'!$B$9:$B$35</c:f>
              <c:strCache>
                <c:ptCount val="27"/>
                <c:pt idx="0">
                  <c:v>Alemania</c:v>
                </c:pt>
                <c:pt idx="1">
                  <c:v>Austria</c:v>
                </c:pt>
                <c:pt idx="2">
                  <c:v>Bélgica</c:v>
                </c:pt>
                <c:pt idx="3">
                  <c:v>Bulgaria</c:v>
                </c:pt>
                <c:pt idx="4">
                  <c:v>Dinamarca</c:v>
                </c:pt>
                <c:pt idx="5">
                  <c:v>España</c:v>
                </c:pt>
                <c:pt idx="6">
                  <c:v>Finlandia</c:v>
                </c:pt>
                <c:pt idx="7">
                  <c:v>Francia</c:v>
                </c:pt>
                <c:pt idx="8">
                  <c:v>Gran Bretaña</c:v>
                </c:pt>
                <c:pt idx="9">
                  <c:v>Grecia</c:v>
                </c:pt>
                <c:pt idx="10">
                  <c:v>Holanda</c:v>
                </c:pt>
                <c:pt idx="11">
                  <c:v>Hungria</c:v>
                </c:pt>
                <c:pt idx="12">
                  <c:v>Irlanda</c:v>
                </c:pt>
                <c:pt idx="13">
                  <c:v>Islandia</c:v>
                </c:pt>
                <c:pt idx="14">
                  <c:v>Italia</c:v>
                </c:pt>
                <c:pt idx="15">
                  <c:v>Luxemburgo</c:v>
                </c:pt>
                <c:pt idx="16">
                  <c:v>Mónaco</c:v>
                </c:pt>
                <c:pt idx="17">
                  <c:v>Noruega</c:v>
                </c:pt>
                <c:pt idx="18">
                  <c:v>Polonia</c:v>
                </c:pt>
                <c:pt idx="19">
                  <c:v>Portugal</c:v>
                </c:pt>
                <c:pt idx="20">
                  <c:v>Rep. Checa</c:v>
                </c:pt>
                <c:pt idx="21">
                  <c:v>Rumania</c:v>
                </c:pt>
                <c:pt idx="22">
                  <c:v>Rusia</c:v>
                </c:pt>
                <c:pt idx="23">
                  <c:v>Slovenia</c:v>
                </c:pt>
                <c:pt idx="24">
                  <c:v>Suecia</c:v>
                </c:pt>
                <c:pt idx="25">
                  <c:v>Suiza</c:v>
                </c:pt>
                <c:pt idx="26">
                  <c:v>Otros</c:v>
                </c:pt>
              </c:strCache>
            </c:strRef>
          </c:cat>
          <c:val>
            <c:numRef>
              <c:f>'EUROPA DICIEMBRE'!$D$9:$D$35</c:f>
              <c:numCache>
                <c:formatCode>0.00%</c:formatCode>
                <c:ptCount val="27"/>
                <c:pt idx="0">
                  <c:v>0.17185494223363287</c:v>
                </c:pt>
                <c:pt idx="1">
                  <c:v>5.0201723821749495E-3</c:v>
                </c:pt>
                <c:pt idx="2">
                  <c:v>1.7249679075738125E-2</c:v>
                </c:pt>
                <c:pt idx="3">
                  <c:v>9.1692646249770768E-5</c:v>
                </c:pt>
                <c:pt idx="4">
                  <c:v>1.6390060517146525E-3</c:v>
                </c:pt>
                <c:pt idx="5">
                  <c:v>0.11423757564643315</c:v>
                </c:pt>
                <c:pt idx="6">
                  <c:v>5.8797909407665508E-3</c:v>
                </c:pt>
                <c:pt idx="7">
                  <c:v>7.9451677975426377E-2</c:v>
                </c:pt>
                <c:pt idx="8">
                  <c:v>0.24100265908674123</c:v>
                </c:pt>
                <c:pt idx="9">
                  <c:v>5.386942967174033E-4</c:v>
                </c:pt>
                <c:pt idx="10">
                  <c:v>3.519851457913075E-2</c:v>
                </c:pt>
                <c:pt idx="11">
                  <c:v>6.1892536218595266E-4</c:v>
                </c:pt>
                <c:pt idx="12">
                  <c:v>3.014395745461214E-3</c:v>
                </c:pt>
                <c:pt idx="13">
                  <c:v>4.3554006968641115E-4</c:v>
                </c:pt>
                <c:pt idx="14">
                  <c:v>9.4695580414450767E-2</c:v>
                </c:pt>
                <c:pt idx="15">
                  <c:v>4.0115532734274714E-4</c:v>
                </c:pt>
                <c:pt idx="16">
                  <c:v>2.2923161562442691E-4</c:v>
                </c:pt>
                <c:pt idx="17">
                  <c:v>4.7680176049880799E-3</c:v>
                </c:pt>
                <c:pt idx="18">
                  <c:v>3.3926279112415185E-3</c:v>
                </c:pt>
                <c:pt idx="19">
                  <c:v>1.1232349165596919E-3</c:v>
                </c:pt>
                <c:pt idx="20">
                  <c:v>1.4556207592151111E-3</c:v>
                </c:pt>
                <c:pt idx="21">
                  <c:v>7.220795892169448E-4</c:v>
                </c:pt>
                <c:pt idx="22">
                  <c:v>9.3572345497891063E-2</c:v>
                </c:pt>
                <c:pt idx="23">
                  <c:v>1.490005501558775E-4</c:v>
                </c:pt>
                <c:pt idx="24">
                  <c:v>8.2122226297450945E-2</c:v>
                </c:pt>
                <c:pt idx="25">
                  <c:v>1.9943150559325142E-2</c:v>
                </c:pt>
                <c:pt idx="26">
                  <c:v>2.1192462864478269E-2</c:v>
                </c:pt>
              </c:numCache>
            </c:numRef>
          </c:val>
          <c:shape val="box"/>
        </c:ser>
        <c:ser>
          <c:idx val="1"/>
          <c:order val="1"/>
          <c:tx>
            <c:strRef>
              <c:f>'EUROPA DICIEMBRE'!$E$7:$F$7</c:f>
              <c:strCache>
                <c:ptCount val="1"/>
                <c:pt idx="0">
                  <c:v>DICIEMBRE  2014</c:v>
                </c:pt>
              </c:strCache>
            </c:strRef>
          </c:tx>
          <c:spPr>
            <a:solidFill>
              <a:srgbClr val="7030A0"/>
            </a:solidFill>
          </c:spPr>
          <c:dLbls>
            <c:dLbl>
              <c:idx val="0"/>
              <c:layout>
                <c:manualLayout>
                  <c:x val="0"/>
                  <c:y val="-1.2995451591942821E-2"/>
                </c:manualLayout>
              </c:layout>
              <c:showVal val="1"/>
            </c:dLbl>
            <c:dLbl>
              <c:idx val="1"/>
              <c:delete val="1"/>
            </c:dLbl>
            <c:dLbl>
              <c:idx val="2"/>
              <c:layout>
                <c:manualLayout>
                  <c:x val="2.4922118380062306E-3"/>
                  <c:y val="-1.2995451591942821E-2"/>
                </c:manualLayout>
              </c:layout>
              <c:showVal val="1"/>
            </c:dLbl>
            <c:dLbl>
              <c:idx val="3"/>
              <c:delete val="1"/>
            </c:dLbl>
            <c:dLbl>
              <c:idx val="4"/>
              <c:delete val="1"/>
            </c:dLbl>
            <c:dLbl>
              <c:idx val="5"/>
              <c:layout>
                <c:manualLayout>
                  <c:x val="2.4922118380062306E-3"/>
                  <c:y val="-1.5594541910331383E-2"/>
                </c:manualLayout>
              </c:layout>
              <c:showVal val="1"/>
            </c:dLbl>
            <c:dLbl>
              <c:idx val="6"/>
              <c:delete val="1"/>
            </c:dLbl>
            <c:dLbl>
              <c:idx val="7"/>
              <c:layout>
                <c:manualLayout>
                  <c:x val="-9.13800450968237E-17"/>
                  <c:y val="-1.2995451591942821E-2"/>
                </c:manualLayout>
              </c:layout>
              <c:showVal val="1"/>
            </c:dLbl>
            <c:dLbl>
              <c:idx val="8"/>
              <c:layout>
                <c:manualLayout>
                  <c:x val="-4.9844236760123823E-3"/>
                  <c:y val="-2.3391812865497082E-2"/>
                </c:manualLayout>
              </c:layout>
              <c:showVal val="1"/>
            </c:dLbl>
            <c:dLbl>
              <c:idx val="9"/>
              <c:delete val="1"/>
            </c:dLbl>
            <c:dLbl>
              <c:idx val="10"/>
              <c:layout>
                <c:manualLayout>
                  <c:x val="2.4922118380062306E-3"/>
                  <c:y val="-1.0396361273554254E-2"/>
                </c:manualLayout>
              </c:layout>
              <c:showVal val="1"/>
            </c:dLbl>
            <c:dLbl>
              <c:idx val="11"/>
              <c:delete val="1"/>
            </c:dLbl>
            <c:dLbl>
              <c:idx val="12"/>
              <c:delete val="1"/>
            </c:dLbl>
            <c:dLbl>
              <c:idx val="13"/>
              <c:delete val="1"/>
            </c:dLbl>
            <c:dLbl>
              <c:idx val="14"/>
              <c:layout>
                <c:manualLayout>
                  <c:x val="0"/>
                  <c:y val="-1.0396361273554254E-2"/>
                </c:manualLayout>
              </c:layout>
              <c:showVal val="1"/>
            </c:dLbl>
            <c:dLbl>
              <c:idx val="15"/>
              <c:delete val="1"/>
            </c:dLbl>
            <c:dLbl>
              <c:idx val="16"/>
              <c:delete val="1"/>
            </c:dLbl>
            <c:dLbl>
              <c:idx val="17"/>
              <c:delete val="1"/>
            </c:dLbl>
            <c:dLbl>
              <c:idx val="18"/>
              <c:delete val="1"/>
            </c:dLbl>
            <c:dLbl>
              <c:idx val="19"/>
              <c:delete val="1"/>
            </c:dLbl>
            <c:dLbl>
              <c:idx val="20"/>
              <c:delete val="1"/>
            </c:dLbl>
            <c:dLbl>
              <c:idx val="21"/>
              <c:delete val="1"/>
            </c:dLbl>
            <c:dLbl>
              <c:idx val="22"/>
              <c:layout>
                <c:manualLayout>
                  <c:x val="0"/>
                  <c:y val="-2.3391812865497099E-2"/>
                </c:manualLayout>
              </c:layout>
              <c:showVal val="1"/>
            </c:dLbl>
            <c:dLbl>
              <c:idx val="23"/>
              <c:delete val="1"/>
            </c:dLbl>
            <c:dLbl>
              <c:idx val="24"/>
              <c:layout>
                <c:manualLayout>
                  <c:x val="-2.4922118380062306E-3"/>
                  <c:y val="-4.3944189057292686E-2"/>
                </c:manualLayout>
              </c:layout>
              <c:showVal val="1"/>
            </c:dLbl>
            <c:dLbl>
              <c:idx val="25"/>
              <c:layout>
                <c:manualLayout>
                  <c:x val="-2.4922118380062306E-3"/>
                  <c:y val="7.6169091580315504E-3"/>
                </c:manualLayout>
              </c:layout>
              <c:showVal val="1"/>
            </c:dLbl>
            <c:dLbl>
              <c:idx val="26"/>
              <c:delete val="1"/>
            </c:dLbl>
            <c:showVal val="1"/>
          </c:dLbls>
          <c:cat>
            <c:strRef>
              <c:f>'EUROPA DICIEMBRE'!$B$9:$B$35</c:f>
              <c:strCache>
                <c:ptCount val="27"/>
                <c:pt idx="0">
                  <c:v>Alemania</c:v>
                </c:pt>
                <c:pt idx="1">
                  <c:v>Austria</c:v>
                </c:pt>
                <c:pt idx="2">
                  <c:v>Bélgica</c:v>
                </c:pt>
                <c:pt idx="3">
                  <c:v>Bulgaria</c:v>
                </c:pt>
                <c:pt idx="4">
                  <c:v>Dinamarca</c:v>
                </c:pt>
                <c:pt idx="5">
                  <c:v>España</c:v>
                </c:pt>
                <c:pt idx="6">
                  <c:v>Finlandia</c:v>
                </c:pt>
                <c:pt idx="7">
                  <c:v>Francia</c:v>
                </c:pt>
                <c:pt idx="8">
                  <c:v>Gran Bretaña</c:v>
                </c:pt>
                <c:pt idx="9">
                  <c:v>Grecia</c:v>
                </c:pt>
                <c:pt idx="10">
                  <c:v>Holanda</c:v>
                </c:pt>
                <c:pt idx="11">
                  <c:v>Hungria</c:v>
                </c:pt>
                <c:pt idx="12">
                  <c:v>Irlanda</c:v>
                </c:pt>
                <c:pt idx="13">
                  <c:v>Islandia</c:v>
                </c:pt>
                <c:pt idx="14">
                  <c:v>Italia</c:v>
                </c:pt>
                <c:pt idx="15">
                  <c:v>Luxemburgo</c:v>
                </c:pt>
                <c:pt idx="16">
                  <c:v>Mónaco</c:v>
                </c:pt>
                <c:pt idx="17">
                  <c:v>Noruega</c:v>
                </c:pt>
                <c:pt idx="18">
                  <c:v>Polonia</c:v>
                </c:pt>
                <c:pt idx="19">
                  <c:v>Portugal</c:v>
                </c:pt>
                <c:pt idx="20">
                  <c:v>Rep. Checa</c:v>
                </c:pt>
                <c:pt idx="21">
                  <c:v>Rumania</c:v>
                </c:pt>
                <c:pt idx="22">
                  <c:v>Rusia</c:v>
                </c:pt>
                <c:pt idx="23">
                  <c:v>Slovenia</c:v>
                </c:pt>
                <c:pt idx="24">
                  <c:v>Suecia</c:v>
                </c:pt>
                <c:pt idx="25">
                  <c:v>Suiza</c:v>
                </c:pt>
                <c:pt idx="26">
                  <c:v>Otros</c:v>
                </c:pt>
              </c:strCache>
            </c:strRef>
          </c:cat>
          <c:val>
            <c:numRef>
              <c:f>'EUROPA DICIEMBRE'!$F$9:$F$35</c:f>
              <c:numCache>
                <c:formatCode>0.00%</c:formatCode>
                <c:ptCount val="27"/>
                <c:pt idx="0">
                  <c:v>0.1708638746746797</c:v>
                </c:pt>
                <c:pt idx="1">
                  <c:v>5.5571620755120255E-3</c:v>
                </c:pt>
                <c:pt idx="2">
                  <c:v>1.4911299143794712E-2</c:v>
                </c:pt>
                <c:pt idx="3">
                  <c:v>7.1664759797327034E-4</c:v>
                </c:pt>
                <c:pt idx="4">
                  <c:v>1.7853326124948137E-3</c:v>
                </c:pt>
                <c:pt idx="5">
                  <c:v>0.11069062197467845</c:v>
                </c:pt>
                <c:pt idx="6">
                  <c:v>5.4691527213749577E-3</c:v>
                </c:pt>
                <c:pt idx="7">
                  <c:v>9.1039390472358775E-2</c:v>
                </c:pt>
                <c:pt idx="8">
                  <c:v>0.26792561952298932</c:v>
                </c:pt>
                <c:pt idx="9">
                  <c:v>4.1490124093189332E-4</c:v>
                </c:pt>
                <c:pt idx="10">
                  <c:v>4.529967185083672E-2</c:v>
                </c:pt>
                <c:pt idx="11">
                  <c:v>7.0407483309654624E-4</c:v>
                </c:pt>
                <c:pt idx="12">
                  <c:v>1.8859147315086061E-3</c:v>
                </c:pt>
                <c:pt idx="13">
                  <c:v>1.8859147315086061E-4</c:v>
                </c:pt>
                <c:pt idx="14">
                  <c:v>8.6060575581176052E-2</c:v>
                </c:pt>
                <c:pt idx="15">
                  <c:v>6.2863824383620204E-5</c:v>
                </c:pt>
                <c:pt idx="16">
                  <c:v>0</c:v>
                </c:pt>
                <c:pt idx="17">
                  <c:v>8.3734614078982104E-3</c:v>
                </c:pt>
                <c:pt idx="18">
                  <c:v>1.6570904107522284E-2</c:v>
                </c:pt>
                <c:pt idx="19">
                  <c:v>2.4516891509611879E-3</c:v>
                </c:pt>
                <c:pt idx="20">
                  <c:v>1.7224687881111935E-3</c:v>
                </c:pt>
                <c:pt idx="21">
                  <c:v>3.2689188679482507E-4</c:v>
                </c:pt>
                <c:pt idx="22">
                  <c:v>5.134717175654098E-2</c:v>
                </c:pt>
                <c:pt idx="23">
                  <c:v>3.8975571117844527E-4</c:v>
                </c:pt>
                <c:pt idx="24">
                  <c:v>7.5675471793002005E-2</c:v>
                </c:pt>
                <c:pt idx="25">
                  <c:v>1.2308736814312835E-2</c:v>
                </c:pt>
                <c:pt idx="26">
                  <c:v>2.7257754252737718E-2</c:v>
                </c:pt>
              </c:numCache>
            </c:numRef>
          </c:val>
          <c:shape val="box"/>
        </c:ser>
        <c:dLbls>
          <c:showVal val="1"/>
        </c:dLbls>
        <c:shape val="cylinder"/>
        <c:axId val="119300096"/>
        <c:axId val="119301632"/>
        <c:axId val="0"/>
      </c:bar3DChart>
      <c:catAx>
        <c:axId val="119300096"/>
        <c:scaling>
          <c:orientation val="minMax"/>
        </c:scaling>
        <c:axPos val="l"/>
        <c:numFmt formatCode="General" sourceLinked="1"/>
        <c:tickLblPos val="low"/>
        <c:txPr>
          <a:bodyPr rot="0" vert="horz"/>
          <a:lstStyle/>
          <a:p>
            <a:pPr>
              <a:defRPr/>
            </a:pPr>
            <a:endParaRPr lang="es-MX"/>
          </a:p>
        </c:txPr>
        <c:crossAx val="119301632"/>
        <c:crosses val="autoZero"/>
        <c:auto val="1"/>
        <c:lblAlgn val="ctr"/>
        <c:lblOffset val="80"/>
        <c:tickLblSkip val="1"/>
        <c:tickMarkSkip val="1"/>
      </c:catAx>
      <c:valAx>
        <c:axId val="119301632"/>
        <c:scaling>
          <c:orientation val="minMax"/>
        </c:scaling>
        <c:axPos val="b"/>
        <c:majorGridlines/>
        <c:numFmt formatCode="0%" sourceLinked="0"/>
        <c:tickLblPos val="nextTo"/>
        <c:txPr>
          <a:bodyPr rot="0" vert="horz"/>
          <a:lstStyle/>
          <a:p>
            <a:pPr>
              <a:defRPr/>
            </a:pPr>
            <a:endParaRPr lang="es-MX"/>
          </a:p>
        </c:txPr>
        <c:crossAx val="119300096"/>
        <c:crosses val="autoZero"/>
        <c:crossBetween val="between"/>
      </c:valAx>
    </c:plotArea>
    <c:legend>
      <c:legendPos val="r"/>
      <c:layout>
        <c:manualLayout>
          <c:xMode val="edge"/>
          <c:yMode val="edge"/>
          <c:x val="0.61557671646184464"/>
          <c:y val="0.12244241146157329"/>
          <c:w val="0.3644863737827353"/>
          <c:h val="0.11281116176267439"/>
        </c:manualLayout>
      </c:layout>
      <c:txPr>
        <a:bodyPr/>
        <a:lstStyle/>
        <a:p>
          <a:pPr>
            <a:defRPr b="1"/>
          </a:pPr>
          <a:endParaRPr lang="es-MX"/>
        </a:p>
      </c:txPr>
    </c:legend>
    <c:plotVisOnly val="1"/>
    <c:dispBlanksAs val="gap"/>
  </c:chart>
  <c:printSettings>
    <c:headerFooter alignWithMargins="0"/>
    <c:pageMargins b="1" l="0.75000000000001465" r="0.75000000000001465" t="1" header="0" footer="0"/>
    <c:pageSetup orientation="landscape" horizontalDpi="360" verticalDpi="360"/>
  </c:printSettings>
</c:chartSpace>
</file>

<file path=xl/charts/chart16.xml><?xml version="1.0" encoding="utf-8"?>
<c:chartSpace xmlns:c="http://schemas.openxmlformats.org/drawingml/2006/chart" xmlns:a="http://schemas.openxmlformats.org/drawingml/2006/main" xmlns:r="http://schemas.openxmlformats.org/officeDocument/2006/relationships">
  <c:lang val="es-MX"/>
  <c:style val="18"/>
  <c:chart>
    <c:title>
      <c:tx>
        <c:rich>
          <a:bodyPr/>
          <a:lstStyle/>
          <a:p>
            <a:pPr>
              <a:defRPr sz="1100"/>
            </a:pPr>
            <a:r>
              <a:rPr lang="es-MX" sz="1100"/>
              <a:t>ENERO</a:t>
            </a:r>
            <a:r>
              <a:rPr lang="es-MX" sz="1100" baseline="0"/>
              <a:t>  - DICIEMBRE</a:t>
            </a:r>
            <a:r>
              <a:rPr lang="es-MX" sz="1100"/>
              <a:t>
2014 VS 2013</a:t>
            </a:r>
          </a:p>
        </c:rich>
      </c:tx>
      <c:layout>
        <c:manualLayout>
          <c:xMode val="edge"/>
          <c:yMode val="edge"/>
          <c:x val="0.6567214843285194"/>
          <c:y val="2.9216111765556871E-2"/>
        </c:manualLayout>
      </c:layout>
    </c:title>
    <c:plotArea>
      <c:layout>
        <c:manualLayout>
          <c:layoutTarget val="inner"/>
          <c:xMode val="edge"/>
          <c:yMode val="edge"/>
          <c:x val="0.12710291974200472"/>
          <c:y val="9.6899408194440952E-3"/>
          <c:w val="0.8467297447519001"/>
          <c:h val="0.95349017663323765"/>
        </c:manualLayout>
      </c:layout>
      <c:barChart>
        <c:barDir val="bar"/>
        <c:grouping val="clustered"/>
        <c:ser>
          <c:idx val="0"/>
          <c:order val="0"/>
          <c:tx>
            <c:strRef>
              <c:f>'EUROPA ENERO-DICIEMBRE'!$C$7:$D$7</c:f>
              <c:strCache>
                <c:ptCount val="1"/>
                <c:pt idx="0">
                  <c:v>ENE-DIC  2013</c:v>
                </c:pt>
              </c:strCache>
            </c:strRef>
          </c:tx>
          <c:dLbls>
            <c:dLbl>
              <c:idx val="1"/>
              <c:delete val="1"/>
            </c:dLbl>
            <c:dLbl>
              <c:idx val="2"/>
              <c:layout>
                <c:manualLayout>
                  <c:x val="-2.8797696184305254E-3"/>
                  <c:y val="1.0498687664041896E-2"/>
                </c:manualLayout>
              </c:layout>
              <c:showVal val="1"/>
            </c:dLbl>
            <c:dLbl>
              <c:idx val="3"/>
              <c:delete val="1"/>
            </c:dLbl>
            <c:dLbl>
              <c:idx val="4"/>
              <c:delete val="1"/>
            </c:dLbl>
            <c:dLbl>
              <c:idx val="5"/>
              <c:layout>
                <c:manualLayout>
                  <c:x val="0"/>
                  <c:y val="1.5748031496063415E-2"/>
                </c:manualLayout>
              </c:layout>
              <c:showVal val="1"/>
            </c:dLbl>
            <c:dLbl>
              <c:idx val="6"/>
              <c:dLblPos val="outEnd"/>
              <c:showVal val="1"/>
            </c:dLbl>
            <c:dLbl>
              <c:idx val="9"/>
              <c:delete val="1"/>
            </c:dLbl>
            <c:dLbl>
              <c:idx val="11"/>
              <c:delete val="1"/>
            </c:dLbl>
            <c:dLbl>
              <c:idx val="12"/>
              <c:delete val="1"/>
            </c:dLbl>
            <c:dLbl>
              <c:idx val="13"/>
              <c:delete val="1"/>
            </c:dLbl>
            <c:dLbl>
              <c:idx val="15"/>
              <c:delete val="1"/>
            </c:dLbl>
            <c:dLbl>
              <c:idx val="16"/>
              <c:delete val="1"/>
            </c:dLbl>
            <c:dLbl>
              <c:idx val="17"/>
              <c:delete val="1"/>
            </c:dLbl>
            <c:dLbl>
              <c:idx val="18"/>
              <c:delete val="1"/>
            </c:dLbl>
            <c:dLbl>
              <c:idx val="19"/>
              <c:delete val="1"/>
            </c:dLbl>
            <c:dLbl>
              <c:idx val="20"/>
              <c:delete val="1"/>
            </c:dLbl>
            <c:dLbl>
              <c:idx val="21"/>
              <c:delete val="1"/>
            </c:dLbl>
            <c:dLbl>
              <c:idx val="23"/>
              <c:delete val="1"/>
            </c:dLbl>
            <c:dLbl>
              <c:idx val="24"/>
              <c:layout>
                <c:manualLayout>
                  <c:x val="-1.7278617710583154E-2"/>
                  <c:y val="1.0498687664041976E-2"/>
                </c:manualLayout>
              </c:layout>
              <c:dLblPos val="outEnd"/>
              <c:showVal val="1"/>
            </c:dLbl>
            <c:dLbl>
              <c:idx val="25"/>
              <c:layout>
                <c:manualLayout>
                  <c:x val="-4.9847224820439929E-3"/>
                  <c:y val="-5.3516440366214125E-3"/>
                </c:manualLayout>
              </c:layout>
              <c:showVal val="1"/>
            </c:dLbl>
            <c:dLbl>
              <c:idx val="26"/>
              <c:delete val="1"/>
            </c:dLbl>
            <c:numFmt formatCode="0.00%" sourceLinked="0"/>
            <c:showVal val="1"/>
          </c:dLbls>
          <c:cat>
            <c:strRef>
              <c:f>'EUROPA ENERO-DICIEMBRE'!$B$9:$B$35</c:f>
              <c:strCache>
                <c:ptCount val="27"/>
                <c:pt idx="0">
                  <c:v>Alemania</c:v>
                </c:pt>
                <c:pt idx="1">
                  <c:v>Austria</c:v>
                </c:pt>
                <c:pt idx="2">
                  <c:v>Bélgica</c:v>
                </c:pt>
                <c:pt idx="3">
                  <c:v>Bulgaria</c:v>
                </c:pt>
                <c:pt idx="4">
                  <c:v>Dinamarca</c:v>
                </c:pt>
                <c:pt idx="5">
                  <c:v>España</c:v>
                </c:pt>
                <c:pt idx="6">
                  <c:v>Finlandia</c:v>
                </c:pt>
                <c:pt idx="7">
                  <c:v>Francia</c:v>
                </c:pt>
                <c:pt idx="8">
                  <c:v>Gran Bretaña</c:v>
                </c:pt>
                <c:pt idx="9">
                  <c:v>Grecia</c:v>
                </c:pt>
                <c:pt idx="10">
                  <c:v>Holanda</c:v>
                </c:pt>
                <c:pt idx="11">
                  <c:v>Hungria</c:v>
                </c:pt>
                <c:pt idx="12">
                  <c:v>Irlanda</c:v>
                </c:pt>
                <c:pt idx="13">
                  <c:v>Islandia</c:v>
                </c:pt>
                <c:pt idx="14">
                  <c:v>Italia</c:v>
                </c:pt>
                <c:pt idx="15">
                  <c:v>Luxemburgo</c:v>
                </c:pt>
                <c:pt idx="16">
                  <c:v>Mónaco</c:v>
                </c:pt>
                <c:pt idx="17">
                  <c:v>Noruega</c:v>
                </c:pt>
                <c:pt idx="18">
                  <c:v>Polonia</c:v>
                </c:pt>
                <c:pt idx="19">
                  <c:v>Portugal</c:v>
                </c:pt>
                <c:pt idx="20">
                  <c:v>Rep. Checa</c:v>
                </c:pt>
                <c:pt idx="21">
                  <c:v>Rumania</c:v>
                </c:pt>
                <c:pt idx="22">
                  <c:v>Rusia</c:v>
                </c:pt>
                <c:pt idx="23">
                  <c:v>Slovenia</c:v>
                </c:pt>
                <c:pt idx="24">
                  <c:v>Suecia</c:v>
                </c:pt>
                <c:pt idx="25">
                  <c:v>Suiza</c:v>
                </c:pt>
                <c:pt idx="26">
                  <c:v>Otros</c:v>
                </c:pt>
              </c:strCache>
            </c:strRef>
          </c:cat>
          <c:val>
            <c:numRef>
              <c:f>'EUROPA ENERO-DICIEMBRE'!$D$9:$D$35</c:f>
              <c:numCache>
                <c:formatCode>0.00%</c:formatCode>
                <c:ptCount val="27"/>
                <c:pt idx="0">
                  <c:v>0.1383360915117805</c:v>
                </c:pt>
                <c:pt idx="1">
                  <c:v>4.0137968666296257E-3</c:v>
                </c:pt>
                <c:pt idx="2">
                  <c:v>1.6196581451897167E-2</c:v>
                </c:pt>
                <c:pt idx="3">
                  <c:v>2.9174956137992562E-4</c:v>
                </c:pt>
                <c:pt idx="4">
                  <c:v>1.7256040609945772E-3</c:v>
                </c:pt>
                <c:pt idx="5">
                  <c:v>0.17022441814383552</c:v>
                </c:pt>
                <c:pt idx="6">
                  <c:v>3.2182067658017735E-3</c:v>
                </c:pt>
                <c:pt idx="7">
                  <c:v>7.759741746872903E-2</c:v>
                </c:pt>
                <c:pt idx="8">
                  <c:v>0.29762438189918011</c:v>
                </c:pt>
                <c:pt idx="9">
                  <c:v>3.3357031761868634E-4</c:v>
                </c:pt>
                <c:pt idx="10">
                  <c:v>3.6016632712195532E-2</c:v>
                </c:pt>
                <c:pt idx="11">
                  <c:v>4.938832165339355E-4</c:v>
                </c:pt>
                <c:pt idx="12">
                  <c:v>3.3347074438954639E-3</c:v>
                </c:pt>
                <c:pt idx="13">
                  <c:v>2.0312938744540898E-4</c:v>
                </c:pt>
                <c:pt idx="14">
                  <c:v>9.2653885446974268E-2</c:v>
                </c:pt>
                <c:pt idx="15">
                  <c:v>2.1408244265079868E-4</c:v>
                </c:pt>
                <c:pt idx="16">
                  <c:v>1.6827875724644174E-4</c:v>
                </c:pt>
                <c:pt idx="17">
                  <c:v>3.8455181093831835E-3</c:v>
                </c:pt>
                <c:pt idx="18">
                  <c:v>3.0479365439725339E-3</c:v>
                </c:pt>
                <c:pt idx="19">
                  <c:v>1.7066851474579951E-3</c:v>
                </c:pt>
                <c:pt idx="20">
                  <c:v>1.6021332568610933E-3</c:v>
                </c:pt>
                <c:pt idx="21">
                  <c:v>7.1493578522452764E-4</c:v>
                </c:pt>
                <c:pt idx="22">
                  <c:v>8.1885040715493393E-2</c:v>
                </c:pt>
                <c:pt idx="23">
                  <c:v>1.642958280808455E-4</c:v>
                </c:pt>
                <c:pt idx="24">
                  <c:v>3.303740169632953E-2</c:v>
                </c:pt>
                <c:pt idx="25">
                  <c:v>1.1570409226057119E-2</c:v>
                </c:pt>
                <c:pt idx="26">
                  <c:v>1.9779226236350998E-2</c:v>
                </c:pt>
              </c:numCache>
            </c:numRef>
          </c:val>
        </c:ser>
        <c:ser>
          <c:idx val="1"/>
          <c:order val="1"/>
          <c:tx>
            <c:strRef>
              <c:f>'EUROPA ENERO-DICIEMBRE'!$E$7:$F$7</c:f>
              <c:strCache>
                <c:ptCount val="1"/>
                <c:pt idx="0">
                  <c:v>ENE-DIC  2014</c:v>
                </c:pt>
              </c:strCache>
            </c:strRef>
          </c:tx>
          <c:spPr>
            <a:solidFill>
              <a:srgbClr val="7030A0"/>
            </a:solidFill>
          </c:spPr>
          <c:dLbls>
            <c:dLbl>
              <c:idx val="0"/>
              <c:layout>
                <c:manualLayout>
                  <c:x val="-2.8797696184305254E-3"/>
                  <c:y val="-1.8372703412073491E-2"/>
                </c:manualLayout>
              </c:layout>
              <c:showVal val="1"/>
            </c:dLbl>
            <c:dLbl>
              <c:idx val="1"/>
              <c:delete val="1"/>
            </c:dLbl>
            <c:dLbl>
              <c:idx val="2"/>
              <c:layout>
                <c:manualLayout>
                  <c:x val="-2.8797696184305254E-3"/>
                  <c:y val="-7.874015748031496E-3"/>
                </c:manualLayout>
              </c:layout>
              <c:showVal val="1"/>
            </c:dLbl>
            <c:dLbl>
              <c:idx val="3"/>
              <c:delete val="1"/>
            </c:dLbl>
            <c:dLbl>
              <c:idx val="4"/>
              <c:delete val="1"/>
            </c:dLbl>
            <c:dLbl>
              <c:idx val="5"/>
              <c:layout>
                <c:manualLayout>
                  <c:x val="-8.6393088552915685E-3"/>
                  <c:y val="-7.874015748031496E-3"/>
                </c:manualLayout>
              </c:layout>
              <c:showVal val="1"/>
            </c:dLbl>
            <c:dLbl>
              <c:idx val="6"/>
              <c:layout>
                <c:manualLayout>
                  <c:x val="2.8797696184305254E-3"/>
                  <c:y val="-1.0498687664042093E-2"/>
                </c:manualLayout>
              </c:layout>
              <c:dLblPos val="outEnd"/>
              <c:showVal val="1"/>
            </c:dLbl>
            <c:dLbl>
              <c:idx val="7"/>
              <c:layout>
                <c:manualLayout>
                  <c:x val="0"/>
                  <c:y val="-1.0498687664041988E-2"/>
                </c:manualLayout>
              </c:layout>
              <c:showVal val="1"/>
            </c:dLbl>
            <c:dLbl>
              <c:idx val="8"/>
              <c:layout>
                <c:manualLayout>
                  <c:x val="-1.1519078473722105E-2"/>
                  <c:y val="-2.3622047244094488E-2"/>
                </c:manualLayout>
              </c:layout>
              <c:showVal val="1"/>
            </c:dLbl>
            <c:dLbl>
              <c:idx val="9"/>
              <c:delete val="1"/>
            </c:dLbl>
            <c:dLbl>
              <c:idx val="10"/>
              <c:layout>
                <c:manualLayout>
                  <c:x val="-8.6393088552915685E-3"/>
                  <c:y val="-1.3123359580052583E-2"/>
                </c:manualLayout>
              </c:layout>
              <c:showVal val="1"/>
            </c:dLbl>
            <c:dLbl>
              <c:idx val="11"/>
              <c:delete val="1"/>
            </c:dLbl>
            <c:dLbl>
              <c:idx val="12"/>
              <c:delete val="1"/>
            </c:dLbl>
            <c:dLbl>
              <c:idx val="13"/>
              <c:delete val="1"/>
            </c:dLbl>
            <c:dLbl>
              <c:idx val="14"/>
              <c:layout>
                <c:manualLayout>
                  <c:x val="-2.0158387329013691E-2"/>
                  <c:y val="-1.3123359580052481E-2"/>
                </c:manualLayout>
              </c:layout>
              <c:showVal val="1"/>
            </c:dLbl>
            <c:dLbl>
              <c:idx val="15"/>
              <c:delete val="1"/>
            </c:dLbl>
            <c:dLbl>
              <c:idx val="16"/>
              <c:delete val="1"/>
            </c:dLbl>
            <c:dLbl>
              <c:idx val="17"/>
              <c:delete val="1"/>
            </c:dLbl>
            <c:dLbl>
              <c:idx val="18"/>
              <c:delete val="1"/>
            </c:dLbl>
            <c:dLbl>
              <c:idx val="19"/>
              <c:delete val="1"/>
            </c:dLbl>
            <c:dLbl>
              <c:idx val="20"/>
              <c:delete val="1"/>
            </c:dLbl>
            <c:dLbl>
              <c:idx val="21"/>
              <c:delete val="1"/>
            </c:dLbl>
            <c:dLbl>
              <c:idx val="22"/>
              <c:layout>
                <c:manualLayout>
                  <c:x val="0"/>
                  <c:y val="-7.874015748031496E-3"/>
                </c:manualLayout>
              </c:layout>
              <c:showVal val="1"/>
            </c:dLbl>
            <c:dLbl>
              <c:idx val="23"/>
              <c:delete val="1"/>
            </c:dLbl>
            <c:dLbl>
              <c:idx val="24"/>
              <c:layout>
                <c:manualLayout>
                  <c:x val="-1.1519305227235415E-2"/>
                  <c:y val="0"/>
                </c:manualLayout>
              </c:layout>
              <c:dLblPos val="outEnd"/>
              <c:showVal val="1"/>
            </c:dLbl>
            <c:dLbl>
              <c:idx val="25"/>
              <c:layout>
                <c:manualLayout>
                  <c:x val="0"/>
                  <c:y val="-1.8372703412073487E-2"/>
                </c:manualLayout>
              </c:layout>
              <c:showVal val="1"/>
            </c:dLbl>
            <c:dLbl>
              <c:idx val="26"/>
              <c:delete val="1"/>
            </c:dLbl>
            <c:numFmt formatCode="0.00%" sourceLinked="0"/>
            <c:showVal val="1"/>
          </c:dLbls>
          <c:cat>
            <c:strRef>
              <c:f>'EUROPA ENERO-DICIEMBRE'!$B$9:$B$35</c:f>
              <c:strCache>
                <c:ptCount val="27"/>
                <c:pt idx="0">
                  <c:v>Alemania</c:v>
                </c:pt>
                <c:pt idx="1">
                  <c:v>Austria</c:v>
                </c:pt>
                <c:pt idx="2">
                  <c:v>Bélgica</c:v>
                </c:pt>
                <c:pt idx="3">
                  <c:v>Bulgaria</c:v>
                </c:pt>
                <c:pt idx="4">
                  <c:v>Dinamarca</c:v>
                </c:pt>
                <c:pt idx="5">
                  <c:v>España</c:v>
                </c:pt>
                <c:pt idx="6">
                  <c:v>Finlandia</c:v>
                </c:pt>
                <c:pt idx="7">
                  <c:v>Francia</c:v>
                </c:pt>
                <c:pt idx="8">
                  <c:v>Gran Bretaña</c:v>
                </c:pt>
                <c:pt idx="9">
                  <c:v>Grecia</c:v>
                </c:pt>
                <c:pt idx="10">
                  <c:v>Holanda</c:v>
                </c:pt>
                <c:pt idx="11">
                  <c:v>Hungria</c:v>
                </c:pt>
                <c:pt idx="12">
                  <c:v>Irlanda</c:v>
                </c:pt>
                <c:pt idx="13">
                  <c:v>Islandia</c:v>
                </c:pt>
                <c:pt idx="14">
                  <c:v>Italia</c:v>
                </c:pt>
                <c:pt idx="15">
                  <c:v>Luxemburgo</c:v>
                </c:pt>
                <c:pt idx="16">
                  <c:v>Mónaco</c:v>
                </c:pt>
                <c:pt idx="17">
                  <c:v>Noruega</c:v>
                </c:pt>
                <c:pt idx="18">
                  <c:v>Polonia</c:v>
                </c:pt>
                <c:pt idx="19">
                  <c:v>Portugal</c:v>
                </c:pt>
                <c:pt idx="20">
                  <c:v>Rep. Checa</c:v>
                </c:pt>
                <c:pt idx="21">
                  <c:v>Rumania</c:v>
                </c:pt>
                <c:pt idx="22">
                  <c:v>Rusia</c:v>
                </c:pt>
                <c:pt idx="23">
                  <c:v>Slovenia</c:v>
                </c:pt>
                <c:pt idx="24">
                  <c:v>Suecia</c:v>
                </c:pt>
                <c:pt idx="25">
                  <c:v>Suiza</c:v>
                </c:pt>
                <c:pt idx="26">
                  <c:v>Otros</c:v>
                </c:pt>
              </c:strCache>
            </c:strRef>
          </c:cat>
          <c:val>
            <c:numRef>
              <c:f>'EUROPA ENERO-DICIEMBRE'!$F$9:$F$35</c:f>
              <c:numCache>
                <c:formatCode>0.00%</c:formatCode>
                <c:ptCount val="27"/>
                <c:pt idx="0">
                  <c:v>0.1390855585632462</c:v>
                </c:pt>
                <c:pt idx="1">
                  <c:v>3.8133783069693615E-3</c:v>
                </c:pt>
                <c:pt idx="2">
                  <c:v>1.7819723476926379E-2</c:v>
                </c:pt>
                <c:pt idx="3">
                  <c:v>2.4902868688995566E-4</c:v>
                </c:pt>
                <c:pt idx="4">
                  <c:v>1.4152118059843821E-3</c:v>
                </c:pt>
                <c:pt idx="5">
                  <c:v>0.17063830304159183</c:v>
                </c:pt>
                <c:pt idx="6">
                  <c:v>3.0187135947392185E-3</c:v>
                </c:pt>
                <c:pt idx="7">
                  <c:v>8.1118563975064742E-2</c:v>
                </c:pt>
                <c:pt idx="8">
                  <c:v>0.31571775938969748</c:v>
                </c:pt>
                <c:pt idx="9">
                  <c:v>4.9805737377991131E-4</c:v>
                </c:pt>
                <c:pt idx="10">
                  <c:v>3.8292716012139641E-2</c:v>
                </c:pt>
                <c:pt idx="11">
                  <c:v>5.253897906336869E-4</c:v>
                </c:pt>
                <c:pt idx="12">
                  <c:v>3.3709980786323264E-3</c:v>
                </c:pt>
                <c:pt idx="13">
                  <c:v>3.2090282009803226E-4</c:v>
                </c:pt>
                <c:pt idx="14">
                  <c:v>9.3385757583733367E-2</c:v>
                </c:pt>
                <c:pt idx="15">
                  <c:v>3.2900131398063244E-4</c:v>
                </c:pt>
                <c:pt idx="16">
                  <c:v>1.8221611235850414E-4</c:v>
                </c:pt>
                <c:pt idx="17">
                  <c:v>7.5002176470230948E-3</c:v>
                </c:pt>
                <c:pt idx="18">
                  <c:v>5.8106693607656319E-3</c:v>
                </c:pt>
                <c:pt idx="19">
                  <c:v>2.476114504605006E-3</c:v>
                </c:pt>
                <c:pt idx="20">
                  <c:v>1.1287275848874006E-3</c:v>
                </c:pt>
                <c:pt idx="21">
                  <c:v>1.1196167792694753E-3</c:v>
                </c:pt>
                <c:pt idx="22">
                  <c:v>5.3268855824538032E-2</c:v>
                </c:pt>
                <c:pt idx="23">
                  <c:v>2.8344728589100644E-4</c:v>
                </c:pt>
                <c:pt idx="24">
                  <c:v>3.1972853848505525E-2</c:v>
                </c:pt>
                <c:pt idx="25">
                  <c:v>1.0001639945011227E-2</c:v>
                </c:pt>
                <c:pt idx="26">
                  <c:v>1.6656577293037926E-2</c:v>
                </c:pt>
              </c:numCache>
            </c:numRef>
          </c:val>
        </c:ser>
        <c:dLbls>
          <c:showVal val="1"/>
        </c:dLbls>
        <c:axId val="119623040"/>
        <c:axId val="119719040"/>
      </c:barChart>
      <c:catAx>
        <c:axId val="119623040"/>
        <c:scaling>
          <c:orientation val="minMax"/>
        </c:scaling>
        <c:axPos val="l"/>
        <c:numFmt formatCode="General" sourceLinked="1"/>
        <c:tickLblPos val="low"/>
        <c:txPr>
          <a:bodyPr rot="0" vert="horz"/>
          <a:lstStyle/>
          <a:p>
            <a:pPr>
              <a:defRPr/>
            </a:pPr>
            <a:endParaRPr lang="es-MX"/>
          </a:p>
        </c:txPr>
        <c:crossAx val="119719040"/>
        <c:crosses val="autoZero"/>
        <c:auto val="1"/>
        <c:lblAlgn val="ctr"/>
        <c:lblOffset val="80"/>
        <c:tickLblSkip val="1"/>
        <c:tickMarkSkip val="1"/>
      </c:catAx>
      <c:valAx>
        <c:axId val="119719040"/>
        <c:scaling>
          <c:orientation val="minMax"/>
        </c:scaling>
        <c:axPos val="b"/>
        <c:majorGridlines/>
        <c:numFmt formatCode="0%" sourceLinked="0"/>
        <c:tickLblPos val="nextTo"/>
        <c:txPr>
          <a:bodyPr rot="0" vert="horz"/>
          <a:lstStyle/>
          <a:p>
            <a:pPr>
              <a:defRPr/>
            </a:pPr>
            <a:endParaRPr lang="es-MX"/>
          </a:p>
        </c:txPr>
        <c:crossAx val="119623040"/>
        <c:crosses val="autoZero"/>
        <c:crossBetween val="between"/>
      </c:valAx>
    </c:plotArea>
    <c:legend>
      <c:legendPos val="r"/>
      <c:layout>
        <c:manualLayout>
          <c:xMode val="edge"/>
          <c:yMode val="edge"/>
          <c:x val="0.50342718375154438"/>
          <c:y val="0.22900502934209246"/>
          <c:w val="0.40957398683696372"/>
          <c:h val="9.4498728997458065E-2"/>
        </c:manualLayout>
      </c:layout>
      <c:txPr>
        <a:bodyPr/>
        <a:lstStyle/>
        <a:p>
          <a:pPr>
            <a:defRPr sz="1100" b="1"/>
          </a:pPr>
          <a:endParaRPr lang="es-MX"/>
        </a:p>
      </c:txPr>
    </c:legend>
    <c:plotVisOnly val="1"/>
    <c:dispBlanksAs val="gap"/>
  </c:chart>
  <c:printSettings>
    <c:headerFooter alignWithMargins="0"/>
    <c:pageMargins b="1" l="0.75000000000001465" r="0.75000000000001465" t="1" header="0" footer="0"/>
    <c:pageSetup orientation="landscape" horizontalDpi="360" verticalDpi="360"/>
  </c:printSettings>
</c:chartSpace>
</file>

<file path=xl/charts/chart17.xml><?xml version="1.0" encoding="utf-8"?>
<c:chartSpace xmlns:c="http://schemas.openxmlformats.org/drawingml/2006/chart" xmlns:a="http://schemas.openxmlformats.org/drawingml/2006/main" xmlns:r="http://schemas.openxmlformats.org/officeDocument/2006/relationships">
  <c:lang val="es-MX"/>
  <c:style val="34"/>
  <c:chart>
    <c:title>
      <c:tx>
        <c:rich>
          <a:bodyPr/>
          <a:lstStyle/>
          <a:p>
            <a:pPr>
              <a:defRPr sz="1800" b="1" i="0" u="none" strike="noStrike" baseline="0">
                <a:solidFill>
                  <a:srgbClr val="000000"/>
                </a:solidFill>
                <a:latin typeface="Calibri"/>
                <a:ea typeface="Calibri"/>
                <a:cs typeface="Calibri"/>
              </a:defRPr>
            </a:pPr>
            <a:r>
              <a:rPr lang="es-MX"/>
              <a:t>PRINCIPALES MERCADOS 
ENERO</a:t>
            </a:r>
            <a:r>
              <a:rPr lang="es-MX" baseline="0"/>
              <a:t> - DICIEMBRE</a:t>
            </a:r>
            <a:r>
              <a:rPr lang="es-MX"/>
              <a:t>
2014</a:t>
            </a:r>
          </a:p>
        </c:rich>
      </c:tx>
      <c:layout>
        <c:manualLayout>
          <c:xMode val="edge"/>
          <c:yMode val="edge"/>
          <c:x val="0.68981554389034649"/>
          <c:y val="0.8060620907235081"/>
        </c:manualLayout>
      </c:layout>
    </c:title>
    <c:view3D>
      <c:rotX val="30"/>
      <c:perspective val="0"/>
    </c:view3D>
    <c:plotArea>
      <c:layout>
        <c:manualLayout>
          <c:layoutTarget val="inner"/>
          <c:xMode val="edge"/>
          <c:yMode val="edge"/>
          <c:x val="0.27546327431377782"/>
          <c:y val="0.40202099514876266"/>
          <c:w val="0.43171345092033209"/>
          <c:h val="0.47070799934502122"/>
        </c:manualLayout>
      </c:layout>
      <c:pie3DChart>
        <c:varyColors val="1"/>
        <c:ser>
          <c:idx val="0"/>
          <c:order val="0"/>
          <c:tx>
            <c:strRef>
              <c:f>'PRINCIPALES MERCADOS I'!$D$2:$L$2</c:f>
              <c:strCache>
                <c:ptCount val="1"/>
              </c:strCache>
            </c:strRef>
          </c:tx>
          <c:spPr>
            <a:ln>
              <a:noFill/>
            </a:ln>
          </c:spPr>
          <c:dPt>
            <c:idx val="0"/>
            <c:spPr>
              <a:solidFill>
                <a:srgbClr val="92D050"/>
              </a:solidFill>
              <a:ln>
                <a:noFill/>
              </a:ln>
            </c:spPr>
          </c:dPt>
          <c:dPt>
            <c:idx val="1"/>
            <c:spPr>
              <a:solidFill>
                <a:srgbClr val="FFC000"/>
              </a:solidFill>
              <a:ln>
                <a:noFill/>
              </a:ln>
            </c:spPr>
          </c:dPt>
          <c:dPt>
            <c:idx val="2"/>
            <c:spPr>
              <a:solidFill>
                <a:srgbClr val="FF0066"/>
              </a:solidFill>
              <a:ln>
                <a:noFill/>
              </a:ln>
            </c:spPr>
          </c:dPt>
          <c:dPt>
            <c:idx val="3"/>
            <c:spPr>
              <a:solidFill>
                <a:schemeClr val="accent3">
                  <a:lumMod val="40000"/>
                  <a:lumOff val="60000"/>
                </a:schemeClr>
              </a:solidFill>
              <a:ln>
                <a:noFill/>
              </a:ln>
            </c:spPr>
          </c:dPt>
          <c:dPt>
            <c:idx val="4"/>
            <c:spPr>
              <a:solidFill>
                <a:srgbClr val="FFC000"/>
              </a:solidFill>
              <a:ln>
                <a:noFill/>
              </a:ln>
            </c:spPr>
          </c:dPt>
          <c:dPt>
            <c:idx val="5"/>
            <c:spPr>
              <a:solidFill>
                <a:schemeClr val="accent5">
                  <a:lumMod val="60000"/>
                  <a:lumOff val="40000"/>
                </a:schemeClr>
              </a:solidFill>
              <a:ln>
                <a:noFill/>
              </a:ln>
            </c:spPr>
          </c:dPt>
          <c:dPt>
            <c:idx val="6"/>
            <c:spPr>
              <a:solidFill>
                <a:srgbClr val="FF9900"/>
              </a:solidFill>
              <a:ln>
                <a:noFill/>
              </a:ln>
            </c:spPr>
          </c:dPt>
          <c:dPt>
            <c:idx val="7"/>
            <c:spPr>
              <a:solidFill>
                <a:schemeClr val="accent6">
                  <a:lumMod val="20000"/>
                  <a:lumOff val="80000"/>
                </a:schemeClr>
              </a:solidFill>
              <a:ln>
                <a:noFill/>
              </a:ln>
            </c:spPr>
          </c:dPt>
          <c:dPt>
            <c:idx val="8"/>
            <c:spPr>
              <a:solidFill>
                <a:srgbClr val="00B050"/>
              </a:solidFill>
              <a:ln>
                <a:noFill/>
              </a:ln>
            </c:spPr>
          </c:dPt>
          <c:dPt>
            <c:idx val="9"/>
            <c:spPr>
              <a:solidFill>
                <a:schemeClr val="accent4">
                  <a:lumMod val="60000"/>
                  <a:lumOff val="40000"/>
                </a:schemeClr>
              </a:solidFill>
              <a:ln>
                <a:noFill/>
              </a:ln>
            </c:spPr>
          </c:dPt>
          <c:dLbls>
            <c:dLbl>
              <c:idx val="0"/>
              <c:layout>
                <c:manualLayout>
                  <c:x val="7.54296957255228E-2"/>
                  <c:y val="9.1487085705747109E-3"/>
                </c:manualLayout>
              </c:layout>
              <c:dLblPos val="bestFit"/>
              <c:showVal val="1"/>
              <c:showCatName val="1"/>
            </c:dLbl>
            <c:dLbl>
              <c:idx val="1"/>
              <c:layout>
                <c:manualLayout>
                  <c:x val="-8.1163732303594693E-2"/>
                  <c:y val="5.6576346093109055E-2"/>
                </c:manualLayout>
              </c:layout>
              <c:dLblPos val="bestFit"/>
              <c:showVal val="1"/>
              <c:showCatName val="1"/>
            </c:dLbl>
            <c:dLbl>
              <c:idx val="2"/>
              <c:layout>
                <c:manualLayout>
                  <c:x val="-3.1775886711256841E-2"/>
                  <c:y val="7.9765213121704134E-2"/>
                </c:manualLayout>
              </c:layout>
              <c:dLblPos val="bestFit"/>
              <c:showVal val="1"/>
              <c:showCatName val="1"/>
            </c:dLbl>
            <c:dLbl>
              <c:idx val="3"/>
              <c:layout>
                <c:manualLayout>
                  <c:x val="-6.4271532030718392E-2"/>
                  <c:y val="8.041570561255601E-2"/>
                </c:manualLayout>
              </c:layout>
              <c:dLblPos val="bestFit"/>
              <c:showVal val="1"/>
              <c:showCatName val="1"/>
            </c:dLbl>
            <c:dLbl>
              <c:idx val="4"/>
              <c:layout>
                <c:manualLayout>
                  <c:x val="-0.10015918149120252"/>
                  <c:y val="-9.8532834910788208E-3"/>
                </c:manualLayout>
              </c:layout>
              <c:dLblPos val="bestFit"/>
              <c:showVal val="1"/>
              <c:showCatName val="1"/>
            </c:dLbl>
            <c:dLbl>
              <c:idx val="5"/>
              <c:layout>
                <c:manualLayout>
                  <c:x val="-0.11924820161368722"/>
                  <c:y val="-0.10048240939579114"/>
                </c:manualLayout>
              </c:layout>
              <c:dLblPos val="bestFit"/>
              <c:showVal val="1"/>
              <c:showCatName val="1"/>
            </c:dLbl>
            <c:dLbl>
              <c:idx val="6"/>
              <c:layout>
                <c:manualLayout>
                  <c:x val="-0.13783894817166994"/>
                  <c:y val="-0.16397500088023259"/>
                </c:manualLayout>
              </c:layout>
              <c:dLblPos val="bestFit"/>
              <c:showVal val="1"/>
              <c:showCatName val="1"/>
            </c:dLbl>
            <c:dLbl>
              <c:idx val="7"/>
              <c:layout>
                <c:manualLayout>
                  <c:x val="-0.17235906094575915"/>
                  <c:y val="-0.23224824817195541"/>
                </c:manualLayout>
              </c:layout>
              <c:dLblPos val="bestFit"/>
              <c:showVal val="1"/>
              <c:showCatName val="1"/>
            </c:dLbl>
            <c:dLbl>
              <c:idx val="8"/>
              <c:layout>
                <c:manualLayout>
                  <c:x val="-0.11626133438445489"/>
                  <c:y val="-0.31359373224982073"/>
                </c:manualLayout>
              </c:layout>
              <c:dLblPos val="bestFit"/>
              <c:showVal val="1"/>
              <c:showCatName val="1"/>
            </c:dLbl>
            <c:dLbl>
              <c:idx val="9"/>
              <c:layout>
                <c:manualLayout>
                  <c:x val="-2.4639636383281271E-2"/>
                  <c:y val="-0.33629131847892574"/>
                </c:manualLayout>
              </c:layout>
              <c:dLblPos val="bestFit"/>
              <c:showVal val="1"/>
              <c:showCatName val="1"/>
            </c:dLbl>
            <c:dLbl>
              <c:idx val="10"/>
              <c:layout>
                <c:manualLayout>
                  <c:x val="7.9451739723174417E-2"/>
                  <c:y val="-0.33431863364275216"/>
                </c:manualLayout>
              </c:layout>
              <c:dLblPos val="bestFit"/>
              <c:showVal val="1"/>
              <c:showCatName val="1"/>
            </c:dLbl>
            <c:dLbl>
              <c:idx val="11"/>
              <c:layout>
                <c:manualLayout>
                  <c:x val="0.19292665368680628"/>
                  <c:y val="-0.30040377891945896"/>
                </c:manualLayout>
              </c:layout>
              <c:dLblPos val="bestFit"/>
              <c:showVal val="1"/>
              <c:showCatName val="1"/>
            </c:dLbl>
            <c:dLbl>
              <c:idx val="12"/>
              <c:layout>
                <c:manualLayout>
                  <c:x val="0.28583770778652667"/>
                  <c:y val="-0.2559592778175504"/>
                </c:manualLayout>
              </c:layout>
              <c:dLblPos val="bestFit"/>
              <c:showVal val="1"/>
              <c:showCatName val="1"/>
            </c:dLbl>
            <c:dLbl>
              <c:idx val="13"/>
              <c:layout>
                <c:manualLayout>
                  <c:x val="0.31661247205210974"/>
                  <c:y val="-0.18525178292107441"/>
                </c:manualLayout>
              </c:layout>
              <c:dLblPos val="bestFit"/>
              <c:showVal val="1"/>
              <c:showCatName val="1"/>
            </c:dLbl>
            <c:dLbl>
              <c:idx val="14"/>
              <c:layout>
                <c:manualLayout>
                  <c:x val="0.24355630893360553"/>
                  <c:y val="-0.12242424242424466"/>
                </c:manualLayout>
              </c:layout>
              <c:showVal val="1"/>
              <c:showCatName val="1"/>
            </c:dLbl>
            <c:dLbl>
              <c:idx val="15"/>
              <c:layout>
                <c:manualLayout>
                  <c:x val="0.22397370467580438"/>
                  <c:y val="-5.9124579124579107E-2"/>
                </c:manualLayout>
              </c:layout>
              <c:showVal val="1"/>
              <c:showCatName val="1"/>
            </c:dLbl>
            <c:txPr>
              <a:bodyPr/>
              <a:lstStyle/>
              <a:p>
                <a:pPr>
                  <a:defRPr sz="1100" b="1" i="0" u="none" strike="noStrike" baseline="0">
                    <a:solidFill>
                      <a:srgbClr val="000000"/>
                    </a:solidFill>
                    <a:latin typeface="Calibri"/>
                    <a:ea typeface="Calibri"/>
                    <a:cs typeface="Calibri"/>
                  </a:defRPr>
                </a:pPr>
                <a:endParaRPr lang="es-MX"/>
              </a:p>
            </c:txPr>
            <c:showVal val="1"/>
            <c:showCatName val="1"/>
            <c:showLeaderLines val="1"/>
          </c:dLbls>
          <c:cat>
            <c:strRef>
              <c:f>'PRINCIPALES MERCADOS II'!$C$11:$C$26</c:f>
              <c:strCache>
                <c:ptCount val="16"/>
                <c:pt idx="0">
                  <c:v>Estados Unidos</c:v>
                </c:pt>
                <c:pt idx="1">
                  <c:v>Canadá</c:v>
                </c:pt>
                <c:pt idx="2">
                  <c:v>México</c:v>
                </c:pt>
                <c:pt idx="3">
                  <c:v>Alemania</c:v>
                </c:pt>
                <c:pt idx="4">
                  <c:v>Bélgica</c:v>
                </c:pt>
                <c:pt idx="5">
                  <c:v>España</c:v>
                </c:pt>
                <c:pt idx="6">
                  <c:v>Francia</c:v>
                </c:pt>
                <c:pt idx="7">
                  <c:v>Gran Bretaña</c:v>
                </c:pt>
                <c:pt idx="8">
                  <c:v>Holanda</c:v>
                </c:pt>
                <c:pt idx="9">
                  <c:v>Italia</c:v>
                </c:pt>
                <c:pt idx="10">
                  <c:v>Rusia</c:v>
                </c:pt>
                <c:pt idx="11">
                  <c:v>Suecia</c:v>
                </c:pt>
                <c:pt idx="12">
                  <c:v>Suiza</c:v>
                </c:pt>
                <c:pt idx="13">
                  <c:v>Argentina</c:v>
                </c:pt>
                <c:pt idx="14">
                  <c:v>Brasil</c:v>
                </c:pt>
                <c:pt idx="15">
                  <c:v>Chile</c:v>
                </c:pt>
              </c:strCache>
            </c:strRef>
          </c:cat>
          <c:val>
            <c:numRef>
              <c:f>'PRINCIPALES MERCADOS II'!$Q$11:$Q$26</c:f>
              <c:numCache>
                <c:formatCode>0.00%</c:formatCode>
                <c:ptCount val="16"/>
                <c:pt idx="0">
                  <c:v>0.35214200556244662</c:v>
                </c:pt>
                <c:pt idx="1">
                  <c:v>0.16614957154434482</c:v>
                </c:pt>
                <c:pt idx="2">
                  <c:v>0.19279572712467688</c:v>
                </c:pt>
                <c:pt idx="3">
                  <c:v>3.1224333681346077E-2</c:v>
                </c:pt>
                <c:pt idx="4">
                  <c:v>4.0004799757830398E-3</c:v>
                </c:pt>
                <c:pt idx="5">
                  <c:v>3.8307839922622086E-2</c:v>
                </c:pt>
                <c:pt idx="6">
                  <c:v>1.8210899359168697E-2</c:v>
                </c:pt>
                <c:pt idx="7">
                  <c:v>7.0877787529810998E-2</c:v>
                </c:pt>
                <c:pt idx="8">
                  <c:v>8.5966117164088546E-3</c:v>
                </c:pt>
                <c:pt idx="9">
                  <c:v>2.0964851318865274E-2</c:v>
                </c:pt>
                <c:pt idx="10">
                  <c:v>1.1958714810298208E-2</c:v>
                </c:pt>
                <c:pt idx="11">
                  <c:v>7.1778196645532885E-3</c:v>
                </c:pt>
                <c:pt idx="12">
                  <c:v>2.2453412577819938E-3</c:v>
                </c:pt>
                <c:pt idx="13">
                  <c:v>2.4799203312923759E-2</c:v>
                </c:pt>
                <c:pt idx="14">
                  <c:v>4.6418112540685449E-3</c:v>
                </c:pt>
                <c:pt idx="15">
                  <c:v>9.2322614631716315E-3</c:v>
                </c:pt>
              </c:numCache>
            </c:numRef>
          </c:val>
        </c:ser>
        <c:dLbls>
          <c:showVal val="1"/>
          <c:showCatName val="1"/>
        </c:dLbls>
      </c:pie3DChart>
      <c:spPr>
        <a:noFill/>
        <a:ln w="25400">
          <a:noFill/>
        </a:ln>
      </c:spPr>
    </c:plotArea>
    <c:plotVisOnly val="1"/>
    <c:dispBlanksAs val="zero"/>
  </c:chart>
  <c:txPr>
    <a:bodyPr/>
    <a:lstStyle/>
    <a:p>
      <a:pPr>
        <a:defRPr sz="1000" b="0" i="0" u="none" strike="noStrike" baseline="0">
          <a:solidFill>
            <a:srgbClr val="000000"/>
          </a:solidFill>
          <a:latin typeface="Calibri"/>
          <a:ea typeface="Calibri"/>
          <a:cs typeface="Calibri"/>
        </a:defRPr>
      </a:pPr>
      <a:endParaRPr lang="es-MX"/>
    </a:p>
  </c:txPr>
  <c:printSettings>
    <c:headerFooter alignWithMargins="0"/>
    <c:pageMargins b="1" l="0.75000000000001465" r="0.75000000000001465" t="1" header="0" footer="0"/>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lang val="es-MX"/>
  <c:style val="26"/>
  <c:chart>
    <c:view3D>
      <c:hPercent val="55"/>
      <c:depthPercent val="100"/>
      <c:rAngAx val="1"/>
    </c:view3D>
    <c:plotArea>
      <c:layout>
        <c:manualLayout>
          <c:layoutTarget val="inner"/>
          <c:xMode val="edge"/>
          <c:yMode val="edge"/>
          <c:x val="7.9817604302670916E-2"/>
          <c:y val="2.5735317217047235E-2"/>
          <c:w val="0.90421943160022167"/>
          <c:h val="0.80514778150471544"/>
        </c:manualLayout>
      </c:layout>
      <c:bar3DChart>
        <c:barDir val="col"/>
        <c:grouping val="clustered"/>
        <c:ser>
          <c:idx val="0"/>
          <c:order val="0"/>
          <c:tx>
            <c:strRef>
              <c:f>'PRINC. MDOS. PROD.CTOS. NOCH.I'!$C$7:$D$7</c:f>
              <c:strCache>
                <c:ptCount val="1"/>
                <c:pt idx="0">
                  <c:v> ENE 2014</c:v>
                </c:pt>
              </c:strCache>
            </c:strRef>
          </c:tx>
          <c:spPr>
            <a:solidFill>
              <a:srgbClr val="7030A0"/>
            </a:solidFill>
          </c:spPr>
          <c:cat>
            <c:strRef>
              <c:f>('PRINC. MDOS. PROD.CTOS. NOCH II'!$B$16,'PRINC. MDOS. PROD.CTOS. NOCH II'!$B$12,'PRINC. MDOS. PROD.CTOS. NOCH II'!$B$11,'PRINC. MDOS. PROD.CTOS. NOCH II'!$B$29,'PRINC. MDOS. PROD.CTOS. NOCH II'!$B$13)</c:f>
              <c:strCache>
                <c:ptCount val="5"/>
                <c:pt idx="0">
                  <c:v>EUROPA</c:v>
                </c:pt>
                <c:pt idx="1">
                  <c:v>ESTADOS UNIDOS</c:v>
                </c:pt>
                <c:pt idx="2">
                  <c:v>CANADÁ</c:v>
                </c:pt>
                <c:pt idx="3">
                  <c:v>SUDAMERICA</c:v>
                </c:pt>
                <c:pt idx="4">
                  <c:v>MÉXICO</c:v>
                </c:pt>
              </c:strCache>
            </c:strRef>
          </c:cat>
          <c:val>
            <c:numRef>
              <c:f>('PRINC. MDOS. PROD.CTOS. NOCH.I'!$C$27,'PRINC. MDOS. PROD.CTOS. NOCH.I'!$C$12,'PRINC. MDOS. PROD.CTOS. NOCH.I'!$C$11,'PRINC. MDOS. PROD.CTOS. NOCH.I'!$C$33,'PRINC. MDOS. PROD.CTOS. NOCH.I'!$C$13)</c:f>
              <c:numCache>
                <c:formatCode>#,##0</c:formatCode>
                <c:ptCount val="5"/>
                <c:pt idx="0">
                  <c:v>302946</c:v>
                </c:pt>
                <c:pt idx="1">
                  <c:v>302180</c:v>
                </c:pt>
                <c:pt idx="2">
                  <c:v>312447</c:v>
                </c:pt>
                <c:pt idx="3">
                  <c:v>58797</c:v>
                </c:pt>
                <c:pt idx="4">
                  <c:v>66195</c:v>
                </c:pt>
              </c:numCache>
            </c:numRef>
          </c:val>
        </c:ser>
        <c:ser>
          <c:idx val="1"/>
          <c:order val="1"/>
          <c:tx>
            <c:strRef>
              <c:f>'PRINC. MDOS. PROD.CTOS. NOCH.I'!$E$7:$F$7</c:f>
              <c:strCache>
                <c:ptCount val="1"/>
                <c:pt idx="0">
                  <c:v> FEB 2014</c:v>
                </c:pt>
              </c:strCache>
            </c:strRef>
          </c:tx>
          <c:spPr>
            <a:solidFill>
              <a:srgbClr val="FFC000"/>
            </a:solidFill>
          </c:spPr>
          <c:cat>
            <c:strRef>
              <c:f>('PRINC. MDOS. PROD.CTOS. NOCH II'!$B$16,'PRINC. MDOS. PROD.CTOS. NOCH II'!$B$12,'PRINC. MDOS. PROD.CTOS. NOCH II'!$B$11,'PRINC. MDOS. PROD.CTOS. NOCH II'!$B$29,'PRINC. MDOS. PROD.CTOS. NOCH II'!$B$13)</c:f>
              <c:strCache>
                <c:ptCount val="5"/>
                <c:pt idx="0">
                  <c:v>EUROPA</c:v>
                </c:pt>
                <c:pt idx="1">
                  <c:v>ESTADOS UNIDOS</c:v>
                </c:pt>
                <c:pt idx="2">
                  <c:v>CANADÁ</c:v>
                </c:pt>
                <c:pt idx="3">
                  <c:v>SUDAMERICA</c:v>
                </c:pt>
                <c:pt idx="4">
                  <c:v>MÉXICO</c:v>
                </c:pt>
              </c:strCache>
            </c:strRef>
          </c:cat>
          <c:val>
            <c:numRef>
              <c:f>('PRINC. MDOS. PROD.CTOS. NOCH.I'!$E$27,'PRINC. MDOS. PROD.CTOS. NOCH.I'!$E$12,'PRINC. MDOS. PROD.CTOS. NOCH.I'!$E$11,'PRINC. MDOS. PROD.CTOS. NOCH.I'!$E$33,'PRINC. MDOS. PROD.CTOS. NOCH.I'!$E$13)</c:f>
              <c:numCache>
                <c:formatCode>#,##0</c:formatCode>
                <c:ptCount val="5"/>
                <c:pt idx="0">
                  <c:v>260212</c:v>
                </c:pt>
                <c:pt idx="1">
                  <c:v>301890</c:v>
                </c:pt>
                <c:pt idx="2">
                  <c:v>312952</c:v>
                </c:pt>
                <c:pt idx="3">
                  <c:v>59424</c:v>
                </c:pt>
                <c:pt idx="4">
                  <c:v>59817</c:v>
                </c:pt>
              </c:numCache>
            </c:numRef>
          </c:val>
        </c:ser>
        <c:ser>
          <c:idx val="2"/>
          <c:order val="2"/>
          <c:tx>
            <c:strRef>
              <c:f>'PRINC. MDOS. PROD.CTOS. NOCH.I'!$G$7:$H$7</c:f>
              <c:strCache>
                <c:ptCount val="1"/>
                <c:pt idx="0">
                  <c:v> MAR 2014</c:v>
                </c:pt>
              </c:strCache>
            </c:strRef>
          </c:tx>
          <c:cat>
            <c:strRef>
              <c:f>('PRINC. MDOS. PROD.CTOS. NOCH II'!$B$16,'PRINC. MDOS. PROD.CTOS. NOCH II'!$B$12,'PRINC. MDOS. PROD.CTOS. NOCH II'!$B$11,'PRINC. MDOS. PROD.CTOS. NOCH II'!$B$29,'PRINC. MDOS. PROD.CTOS. NOCH II'!$B$13)</c:f>
              <c:strCache>
                <c:ptCount val="5"/>
                <c:pt idx="0">
                  <c:v>EUROPA</c:v>
                </c:pt>
                <c:pt idx="1">
                  <c:v>ESTADOS UNIDOS</c:v>
                </c:pt>
                <c:pt idx="2">
                  <c:v>CANADÁ</c:v>
                </c:pt>
                <c:pt idx="3">
                  <c:v>SUDAMERICA</c:v>
                </c:pt>
                <c:pt idx="4">
                  <c:v>MÉXICO</c:v>
                </c:pt>
              </c:strCache>
            </c:strRef>
          </c:cat>
          <c:val>
            <c:numRef>
              <c:f>('PRINC. MDOS. PROD.CTOS. NOCH.I'!$G$27,'PRINC. MDOS. PROD.CTOS. NOCH.I'!$G$12,'PRINC. MDOS. PROD.CTOS. NOCH.I'!$G$11,'PRINC. MDOS. PROD.CTOS. NOCH.I'!$G$33,'PRINC. MDOS. PROD.CTOS. NOCH.I'!$G$13)</c:f>
              <c:numCache>
                <c:formatCode>#,##0</c:formatCode>
                <c:ptCount val="5"/>
                <c:pt idx="0">
                  <c:v>295600</c:v>
                </c:pt>
                <c:pt idx="1">
                  <c:v>348521</c:v>
                </c:pt>
                <c:pt idx="2">
                  <c:v>308114</c:v>
                </c:pt>
                <c:pt idx="3">
                  <c:v>34837</c:v>
                </c:pt>
                <c:pt idx="4">
                  <c:v>65057</c:v>
                </c:pt>
              </c:numCache>
            </c:numRef>
          </c:val>
        </c:ser>
        <c:ser>
          <c:idx val="3"/>
          <c:order val="3"/>
          <c:tx>
            <c:strRef>
              <c:f>'PRINC. MDOS. PROD.CTOS. NOCH.I'!$I$7:$J$7</c:f>
              <c:strCache>
                <c:ptCount val="1"/>
                <c:pt idx="0">
                  <c:v> ABR 2014</c:v>
                </c:pt>
              </c:strCache>
            </c:strRef>
          </c:tx>
          <c:spPr>
            <a:solidFill>
              <a:srgbClr val="FF66CC"/>
            </a:solidFill>
          </c:spPr>
          <c:cat>
            <c:strRef>
              <c:f>('PRINC. MDOS. PROD.CTOS. NOCH II'!$B$16,'PRINC. MDOS. PROD.CTOS. NOCH II'!$B$12,'PRINC. MDOS. PROD.CTOS. NOCH II'!$B$11,'PRINC. MDOS. PROD.CTOS. NOCH II'!$B$29,'PRINC. MDOS. PROD.CTOS. NOCH II'!$B$13)</c:f>
              <c:strCache>
                <c:ptCount val="5"/>
                <c:pt idx="0">
                  <c:v>EUROPA</c:v>
                </c:pt>
                <c:pt idx="1">
                  <c:v>ESTADOS UNIDOS</c:v>
                </c:pt>
                <c:pt idx="2">
                  <c:v>CANADÁ</c:v>
                </c:pt>
                <c:pt idx="3">
                  <c:v>SUDAMERICA</c:v>
                </c:pt>
                <c:pt idx="4">
                  <c:v>MÉXICO</c:v>
                </c:pt>
              </c:strCache>
            </c:strRef>
          </c:cat>
          <c:val>
            <c:numRef>
              <c:f>('PRINC. MDOS. PROD.CTOS. NOCH.I'!$I$27,'PRINC. MDOS. PROD.CTOS. NOCH.I'!$I$12,'PRINC. MDOS. PROD.CTOS. NOCH.I'!$I$11,'PRINC. MDOS. PROD.CTOS. NOCH.I'!$I$33,'PRINC. MDOS. PROD.CTOS. NOCH.I'!$I$13)</c:f>
              <c:numCache>
                <c:formatCode>#,##0</c:formatCode>
                <c:ptCount val="5"/>
                <c:pt idx="0">
                  <c:v>322739</c:v>
                </c:pt>
                <c:pt idx="1">
                  <c:v>329698</c:v>
                </c:pt>
                <c:pt idx="2">
                  <c:v>223971</c:v>
                </c:pt>
                <c:pt idx="3">
                  <c:v>31915</c:v>
                </c:pt>
                <c:pt idx="4">
                  <c:v>104751</c:v>
                </c:pt>
              </c:numCache>
            </c:numRef>
          </c:val>
        </c:ser>
        <c:ser>
          <c:idx val="4"/>
          <c:order val="4"/>
          <c:tx>
            <c:strRef>
              <c:f>'PRINC. MDOS. PROD.CTOS. NOCH.I'!$K$7:$L$7</c:f>
              <c:strCache>
                <c:ptCount val="1"/>
                <c:pt idx="0">
                  <c:v> MAY 2014</c:v>
                </c:pt>
              </c:strCache>
            </c:strRef>
          </c:tx>
          <c:cat>
            <c:strRef>
              <c:f>('PRINC. MDOS. PROD.CTOS. NOCH II'!$B$16,'PRINC. MDOS. PROD.CTOS. NOCH II'!$B$12,'PRINC. MDOS. PROD.CTOS. NOCH II'!$B$11,'PRINC. MDOS. PROD.CTOS. NOCH II'!$B$29,'PRINC. MDOS. PROD.CTOS. NOCH II'!$B$13)</c:f>
              <c:strCache>
                <c:ptCount val="5"/>
                <c:pt idx="0">
                  <c:v>EUROPA</c:v>
                </c:pt>
                <c:pt idx="1">
                  <c:v>ESTADOS UNIDOS</c:v>
                </c:pt>
                <c:pt idx="2">
                  <c:v>CANADÁ</c:v>
                </c:pt>
                <c:pt idx="3">
                  <c:v>SUDAMERICA</c:v>
                </c:pt>
                <c:pt idx="4">
                  <c:v>MÉXICO</c:v>
                </c:pt>
              </c:strCache>
            </c:strRef>
          </c:cat>
          <c:val>
            <c:numRef>
              <c:f>('PRINC. MDOS. PROD.CTOS. NOCH.I'!$K$27,'PRINC. MDOS. PROD.CTOS. NOCH.I'!$K$12,'PRINC. MDOS. PROD.CTOS. NOCH.I'!$K$11,'PRINC. MDOS. PROD.CTOS. NOCH.I'!$K$33,'PRINC. MDOS. PROD.CTOS. NOCH.I'!$K$13)</c:f>
              <c:numCache>
                <c:formatCode>#,##0</c:formatCode>
                <c:ptCount val="5"/>
                <c:pt idx="0">
                  <c:v>354324</c:v>
                </c:pt>
                <c:pt idx="1">
                  <c:v>325710</c:v>
                </c:pt>
                <c:pt idx="2">
                  <c:v>145595</c:v>
                </c:pt>
                <c:pt idx="3">
                  <c:v>54918</c:v>
                </c:pt>
                <c:pt idx="4">
                  <c:v>115465</c:v>
                </c:pt>
              </c:numCache>
            </c:numRef>
          </c:val>
        </c:ser>
        <c:ser>
          <c:idx val="5"/>
          <c:order val="5"/>
          <c:tx>
            <c:strRef>
              <c:f>'PRINC. MDOS. PROD.CTOS. NOCH.I'!$M$7:$N$7</c:f>
              <c:strCache>
                <c:ptCount val="1"/>
                <c:pt idx="0">
                  <c:v> JUN 2014</c:v>
                </c:pt>
              </c:strCache>
            </c:strRef>
          </c:tx>
          <c:cat>
            <c:strRef>
              <c:f>('PRINC. MDOS. PROD.CTOS. NOCH II'!$B$16,'PRINC. MDOS. PROD.CTOS. NOCH II'!$B$12,'PRINC. MDOS. PROD.CTOS. NOCH II'!$B$11,'PRINC. MDOS. PROD.CTOS. NOCH II'!$B$29,'PRINC. MDOS. PROD.CTOS. NOCH II'!$B$13)</c:f>
              <c:strCache>
                <c:ptCount val="5"/>
                <c:pt idx="0">
                  <c:v>EUROPA</c:v>
                </c:pt>
                <c:pt idx="1">
                  <c:v>ESTADOS UNIDOS</c:v>
                </c:pt>
                <c:pt idx="2">
                  <c:v>CANADÁ</c:v>
                </c:pt>
                <c:pt idx="3">
                  <c:v>SUDAMERICA</c:v>
                </c:pt>
                <c:pt idx="4">
                  <c:v>MÉXICO</c:v>
                </c:pt>
              </c:strCache>
            </c:strRef>
          </c:cat>
          <c:val>
            <c:numRef>
              <c:f>('PRINC. MDOS. PROD.CTOS. NOCH.I'!$M$27,'PRINC. MDOS. PROD.CTOS. NOCH.I'!$M$12,'PRINC. MDOS. PROD.CTOS. NOCH.I'!$M$11,'PRINC. MDOS. PROD.CTOS. NOCH.I'!$M$33,'PRINC. MDOS. PROD.CTOS. NOCH.I'!$M$13)</c:f>
              <c:numCache>
                <c:formatCode>#,##0</c:formatCode>
                <c:ptCount val="5"/>
                <c:pt idx="0">
                  <c:v>333057</c:v>
                </c:pt>
                <c:pt idx="1">
                  <c:v>353306</c:v>
                </c:pt>
                <c:pt idx="2">
                  <c:v>93192</c:v>
                </c:pt>
                <c:pt idx="3">
                  <c:v>43962</c:v>
                </c:pt>
                <c:pt idx="4">
                  <c:v>102580</c:v>
                </c:pt>
              </c:numCache>
            </c:numRef>
          </c:val>
        </c:ser>
        <c:ser>
          <c:idx val="6"/>
          <c:order val="6"/>
          <c:tx>
            <c:strRef>
              <c:f>'PRINC. MDOS. PROD.CTOS. NOCH II'!$C$7:$D$7</c:f>
              <c:strCache>
                <c:ptCount val="1"/>
                <c:pt idx="0">
                  <c:v> JUL 2014</c:v>
                </c:pt>
              </c:strCache>
            </c:strRef>
          </c:tx>
          <c:cat>
            <c:strRef>
              <c:f>('PRINC. MDOS. PROD.CTOS. NOCH II'!$B$16,'PRINC. MDOS. PROD.CTOS. NOCH II'!$B$12,'PRINC. MDOS. PROD.CTOS. NOCH II'!$B$11,'PRINC. MDOS. PROD.CTOS. NOCH II'!$B$29,'PRINC. MDOS. PROD.CTOS. NOCH II'!$B$13)</c:f>
              <c:strCache>
                <c:ptCount val="5"/>
                <c:pt idx="0">
                  <c:v>EUROPA</c:v>
                </c:pt>
                <c:pt idx="1">
                  <c:v>ESTADOS UNIDOS</c:v>
                </c:pt>
                <c:pt idx="2">
                  <c:v>CANADÁ</c:v>
                </c:pt>
                <c:pt idx="3">
                  <c:v>SUDAMERICA</c:v>
                </c:pt>
                <c:pt idx="4">
                  <c:v>MÉXICO</c:v>
                </c:pt>
              </c:strCache>
            </c:strRef>
          </c:cat>
          <c:val>
            <c:numRef>
              <c:f>('PRINC. MDOS. PROD.CTOS. NOCH II'!$C$27,'PRINC. MDOS. PROD.CTOS. NOCH II'!$C$12,'PRINC. MDOS. PROD.CTOS. NOCH II'!$C$11,'PRINC. MDOS. PROD.CTOS. NOCH II'!$C$33,'PRINC. MDOS. PROD.CTOS. NOCH II'!$C$13)</c:f>
              <c:numCache>
                <c:formatCode>#,##0</c:formatCode>
                <c:ptCount val="5"/>
                <c:pt idx="0">
                  <c:v>412482</c:v>
                </c:pt>
                <c:pt idx="1">
                  <c:v>366736</c:v>
                </c:pt>
                <c:pt idx="2">
                  <c:v>96033</c:v>
                </c:pt>
                <c:pt idx="3">
                  <c:v>51261</c:v>
                </c:pt>
                <c:pt idx="4">
                  <c:v>153808</c:v>
                </c:pt>
              </c:numCache>
            </c:numRef>
          </c:val>
        </c:ser>
        <c:ser>
          <c:idx val="7"/>
          <c:order val="7"/>
          <c:tx>
            <c:strRef>
              <c:f>'PRINC. MDOS. PROD.CTOS. NOCH II'!$E$7:$F$7</c:f>
              <c:strCache>
                <c:ptCount val="1"/>
                <c:pt idx="0">
                  <c:v> AGO 2014</c:v>
                </c:pt>
              </c:strCache>
            </c:strRef>
          </c:tx>
          <c:cat>
            <c:strRef>
              <c:f>('PRINC. MDOS. PROD.CTOS. NOCH II'!$B$16,'PRINC. MDOS. PROD.CTOS. NOCH II'!$B$12,'PRINC. MDOS. PROD.CTOS. NOCH II'!$B$11,'PRINC. MDOS. PROD.CTOS. NOCH II'!$B$29,'PRINC. MDOS. PROD.CTOS. NOCH II'!$B$13)</c:f>
              <c:strCache>
                <c:ptCount val="5"/>
                <c:pt idx="0">
                  <c:v>EUROPA</c:v>
                </c:pt>
                <c:pt idx="1">
                  <c:v>ESTADOS UNIDOS</c:v>
                </c:pt>
                <c:pt idx="2">
                  <c:v>CANADÁ</c:v>
                </c:pt>
                <c:pt idx="3">
                  <c:v>SUDAMERICA</c:v>
                </c:pt>
                <c:pt idx="4">
                  <c:v>MÉXICO</c:v>
                </c:pt>
              </c:strCache>
            </c:strRef>
          </c:cat>
          <c:val>
            <c:numRef>
              <c:f>('PRINC. MDOS. PROD.CTOS. NOCH II'!$E$27,'PRINC. MDOS. PROD.CTOS. NOCH II'!$E$12,'PRINC. MDOS. PROD.CTOS. NOCH II'!$E$11,'PRINC. MDOS. PROD.CTOS. NOCH II'!$E$33,'PRINC. MDOS. PROD.CTOS. NOCH II'!$E$13)</c:f>
              <c:numCache>
                <c:formatCode>#,##0</c:formatCode>
                <c:ptCount val="5"/>
                <c:pt idx="0">
                  <c:v>436476</c:v>
                </c:pt>
                <c:pt idx="1">
                  <c:v>259026</c:v>
                </c:pt>
                <c:pt idx="2">
                  <c:v>80335</c:v>
                </c:pt>
                <c:pt idx="3">
                  <c:v>40399</c:v>
                </c:pt>
                <c:pt idx="4">
                  <c:v>140444</c:v>
                </c:pt>
              </c:numCache>
            </c:numRef>
          </c:val>
        </c:ser>
        <c:ser>
          <c:idx val="8"/>
          <c:order val="8"/>
          <c:tx>
            <c:strRef>
              <c:f>'PRINC. MDOS. PROD.CTOS. NOCH II'!$G$7:$H$7</c:f>
              <c:strCache>
                <c:ptCount val="1"/>
                <c:pt idx="0">
                  <c:v> SEP 2014</c:v>
                </c:pt>
              </c:strCache>
            </c:strRef>
          </c:tx>
          <c:cat>
            <c:strRef>
              <c:f>('PRINC. MDOS. PROD.CTOS. NOCH II'!$B$16,'PRINC. MDOS. PROD.CTOS. NOCH II'!$B$12,'PRINC. MDOS. PROD.CTOS. NOCH II'!$B$11,'PRINC. MDOS. PROD.CTOS. NOCH II'!$B$29,'PRINC. MDOS. PROD.CTOS. NOCH II'!$B$13)</c:f>
              <c:strCache>
                <c:ptCount val="5"/>
                <c:pt idx="0">
                  <c:v>EUROPA</c:v>
                </c:pt>
                <c:pt idx="1">
                  <c:v>ESTADOS UNIDOS</c:v>
                </c:pt>
                <c:pt idx="2">
                  <c:v>CANADÁ</c:v>
                </c:pt>
                <c:pt idx="3">
                  <c:v>SUDAMERICA</c:v>
                </c:pt>
                <c:pt idx="4">
                  <c:v>MÉXICO</c:v>
                </c:pt>
              </c:strCache>
            </c:strRef>
          </c:cat>
          <c:val>
            <c:numRef>
              <c:f>('PRINC. MDOS. PROD.CTOS. NOCH II'!$G$27,'PRINC. MDOS. PROD.CTOS. NOCH II'!$G$12,'PRINC. MDOS. PROD.CTOS. NOCH II'!$G$11,'PRINC. MDOS. PROD.CTOS. NOCH II'!$G$33,'PRINC. MDOS. PROD.CTOS. NOCH II'!$G$13)</c:f>
              <c:numCache>
                <c:formatCode>#,##0</c:formatCode>
                <c:ptCount val="5"/>
                <c:pt idx="0">
                  <c:v>331583</c:v>
                </c:pt>
                <c:pt idx="1">
                  <c:v>195987</c:v>
                </c:pt>
                <c:pt idx="2">
                  <c:v>74405</c:v>
                </c:pt>
                <c:pt idx="3">
                  <c:v>50067</c:v>
                </c:pt>
                <c:pt idx="4">
                  <c:v>94483</c:v>
                </c:pt>
              </c:numCache>
            </c:numRef>
          </c:val>
        </c:ser>
        <c:ser>
          <c:idx val="9"/>
          <c:order val="9"/>
          <c:tx>
            <c:strRef>
              <c:f>'PRINC. MDOS. PROD.CTOS. NOCH II'!$I$7:$J$7</c:f>
              <c:strCache>
                <c:ptCount val="1"/>
                <c:pt idx="0">
                  <c:v> OCT 2014</c:v>
                </c:pt>
              </c:strCache>
            </c:strRef>
          </c:tx>
          <c:cat>
            <c:strRef>
              <c:f>('PRINC. MDOS. PROD.CTOS. NOCH II'!$B$16,'PRINC. MDOS. PROD.CTOS. NOCH II'!$B$12,'PRINC. MDOS. PROD.CTOS. NOCH II'!$B$11,'PRINC. MDOS. PROD.CTOS. NOCH II'!$B$29,'PRINC. MDOS. PROD.CTOS. NOCH II'!$B$13)</c:f>
              <c:strCache>
                <c:ptCount val="5"/>
                <c:pt idx="0">
                  <c:v>EUROPA</c:v>
                </c:pt>
                <c:pt idx="1">
                  <c:v>ESTADOS UNIDOS</c:v>
                </c:pt>
                <c:pt idx="2">
                  <c:v>CANADÁ</c:v>
                </c:pt>
                <c:pt idx="3">
                  <c:v>SUDAMERICA</c:v>
                </c:pt>
                <c:pt idx="4">
                  <c:v>MÉXICO</c:v>
                </c:pt>
              </c:strCache>
            </c:strRef>
          </c:cat>
          <c:val>
            <c:numRef>
              <c:f>('PRINC. MDOS. PROD.CTOS. NOCH II'!$I$27,'PRINC. MDOS. PROD.CTOS. NOCH II'!$I$12,'PRINC. MDOS. PROD.CTOS. NOCH II'!$I$11,'PRINC. MDOS. PROD.CTOS. NOCH II'!$I$33,'PRINC. MDOS. PROD.CTOS. NOCH II'!$I$13)</c:f>
              <c:numCache>
                <c:formatCode>#,##0</c:formatCode>
                <c:ptCount val="5"/>
                <c:pt idx="0">
                  <c:v>341613</c:v>
                </c:pt>
                <c:pt idx="1">
                  <c:v>247375</c:v>
                </c:pt>
                <c:pt idx="2">
                  <c:v>115049</c:v>
                </c:pt>
                <c:pt idx="3">
                  <c:v>42806</c:v>
                </c:pt>
                <c:pt idx="4">
                  <c:v>91442</c:v>
                </c:pt>
              </c:numCache>
            </c:numRef>
          </c:val>
        </c:ser>
        <c:ser>
          <c:idx val="10"/>
          <c:order val="10"/>
          <c:tx>
            <c:strRef>
              <c:f>'PRINC. MDOS. PROD.CTOS. NOCH II'!$K$7:$L$7</c:f>
              <c:strCache>
                <c:ptCount val="1"/>
                <c:pt idx="0">
                  <c:v> NOV 2014</c:v>
                </c:pt>
              </c:strCache>
            </c:strRef>
          </c:tx>
          <c:cat>
            <c:strRef>
              <c:f>('PRINC. MDOS. PROD.CTOS. NOCH II'!$B$16,'PRINC. MDOS. PROD.CTOS. NOCH II'!$B$12,'PRINC. MDOS. PROD.CTOS. NOCH II'!$B$11,'PRINC. MDOS. PROD.CTOS. NOCH II'!$B$29,'PRINC. MDOS. PROD.CTOS. NOCH II'!$B$13)</c:f>
              <c:strCache>
                <c:ptCount val="5"/>
                <c:pt idx="0">
                  <c:v>EUROPA</c:v>
                </c:pt>
                <c:pt idx="1">
                  <c:v>ESTADOS UNIDOS</c:v>
                </c:pt>
                <c:pt idx="2">
                  <c:v>CANADÁ</c:v>
                </c:pt>
                <c:pt idx="3">
                  <c:v>SUDAMERICA</c:v>
                </c:pt>
                <c:pt idx="4">
                  <c:v>MÉXICO</c:v>
                </c:pt>
              </c:strCache>
            </c:strRef>
          </c:cat>
          <c:val>
            <c:numRef>
              <c:f>('PRINC. MDOS. PROD.CTOS. NOCH II'!$K$27,'PRINC. MDOS. PROD.CTOS. NOCH II'!$K$12,'PRINC. MDOS. PROD.CTOS. NOCH II'!$K$11,'PRINC. MDOS. PROD.CTOS. NOCH II'!$K$33,'PRINC. MDOS. PROD.CTOS. NOCH II'!$K$13)</c:f>
              <c:numCache>
                <c:formatCode>#,##0</c:formatCode>
                <c:ptCount val="5"/>
                <c:pt idx="0">
                  <c:v>329318</c:v>
                </c:pt>
                <c:pt idx="1">
                  <c:v>286575</c:v>
                </c:pt>
                <c:pt idx="2">
                  <c:v>218522</c:v>
                </c:pt>
                <c:pt idx="3">
                  <c:v>38379.425000000003</c:v>
                </c:pt>
                <c:pt idx="4">
                  <c:v>101136</c:v>
                </c:pt>
              </c:numCache>
            </c:numRef>
          </c:val>
        </c:ser>
        <c:ser>
          <c:idx val="11"/>
          <c:order val="11"/>
          <c:tx>
            <c:strRef>
              <c:f>'PRINC. MDOS. PROD.CTOS. NOCH II'!$M$7:$N$7</c:f>
              <c:strCache>
                <c:ptCount val="1"/>
                <c:pt idx="0">
                  <c:v> DIC 2014</c:v>
                </c:pt>
              </c:strCache>
            </c:strRef>
          </c:tx>
          <c:cat>
            <c:strRef>
              <c:f>('PRINC. MDOS. PROD.CTOS. NOCH II'!$B$16,'PRINC. MDOS. PROD.CTOS. NOCH II'!$B$12,'PRINC. MDOS. PROD.CTOS. NOCH II'!$B$11,'PRINC. MDOS. PROD.CTOS. NOCH II'!$B$29,'PRINC. MDOS. PROD.CTOS. NOCH II'!$B$13)</c:f>
              <c:strCache>
                <c:ptCount val="5"/>
                <c:pt idx="0">
                  <c:v>EUROPA</c:v>
                </c:pt>
                <c:pt idx="1">
                  <c:v>ESTADOS UNIDOS</c:v>
                </c:pt>
                <c:pt idx="2">
                  <c:v>CANADÁ</c:v>
                </c:pt>
                <c:pt idx="3">
                  <c:v>SUDAMERICA</c:v>
                </c:pt>
                <c:pt idx="4">
                  <c:v>MÉXICO</c:v>
                </c:pt>
              </c:strCache>
            </c:strRef>
          </c:cat>
          <c:val>
            <c:numRef>
              <c:f>('PRINC. MDOS. PROD.CTOS. NOCH II'!$M$27,'PRINC. MDOS. PROD.CTOS. NOCH II'!$M$12,'PRINC. MDOS. PROD.CTOS. NOCH II'!$M$11,'PRINC. MDOS. PROD.CTOS. NOCH II'!$M$33,'PRINC. MDOS. PROD.CTOS. NOCH II'!$M$13)</c:f>
              <c:numCache>
                <c:formatCode>#,##0</c:formatCode>
                <c:ptCount val="5"/>
                <c:pt idx="0">
                  <c:v>333200</c:v>
                </c:pt>
                <c:pt idx="1">
                  <c:v>319876</c:v>
                </c:pt>
                <c:pt idx="2">
                  <c:v>254792</c:v>
                </c:pt>
                <c:pt idx="3">
                  <c:v>36103</c:v>
                </c:pt>
                <c:pt idx="4">
                  <c:v>99712</c:v>
                </c:pt>
              </c:numCache>
            </c:numRef>
          </c:val>
        </c:ser>
        <c:shape val="cylinder"/>
        <c:axId val="121427840"/>
        <c:axId val="121429376"/>
        <c:axId val="0"/>
      </c:bar3DChart>
      <c:catAx>
        <c:axId val="121427840"/>
        <c:scaling>
          <c:orientation val="minMax"/>
        </c:scaling>
        <c:axPos val="b"/>
        <c:numFmt formatCode="General" sourceLinked="1"/>
        <c:tickLblPos val="low"/>
        <c:txPr>
          <a:bodyPr rot="0" vert="horz"/>
          <a:lstStyle/>
          <a:p>
            <a:pPr>
              <a:defRPr sz="1100" b="1" i="0" u="none" strike="noStrike" baseline="0">
                <a:solidFill>
                  <a:srgbClr val="000000"/>
                </a:solidFill>
                <a:latin typeface="Calibri"/>
                <a:ea typeface="Calibri"/>
                <a:cs typeface="Calibri"/>
              </a:defRPr>
            </a:pPr>
            <a:endParaRPr lang="es-MX"/>
          </a:p>
        </c:txPr>
        <c:crossAx val="121429376"/>
        <c:crosses val="autoZero"/>
        <c:auto val="1"/>
        <c:lblAlgn val="ctr"/>
        <c:lblOffset val="100"/>
        <c:tickLblSkip val="1"/>
        <c:tickMarkSkip val="1"/>
      </c:catAx>
      <c:valAx>
        <c:axId val="121429376"/>
        <c:scaling>
          <c:orientation val="minMax"/>
        </c:scaling>
        <c:axPos val="l"/>
        <c:majorGridlines/>
        <c:numFmt formatCode="#,##0" sourceLinked="1"/>
        <c:tickLblPos val="nextTo"/>
        <c:txPr>
          <a:bodyPr rot="0" vert="horz"/>
          <a:lstStyle/>
          <a:p>
            <a:pPr>
              <a:defRPr sz="1000" b="1" i="0" u="none" strike="noStrike" baseline="0">
                <a:solidFill>
                  <a:srgbClr val="000000"/>
                </a:solidFill>
                <a:latin typeface="Calibri"/>
                <a:ea typeface="Calibri"/>
                <a:cs typeface="Calibri"/>
              </a:defRPr>
            </a:pPr>
            <a:endParaRPr lang="es-MX"/>
          </a:p>
        </c:txPr>
        <c:crossAx val="121427840"/>
        <c:crosses val="autoZero"/>
        <c:crossBetween val="between"/>
      </c:valAx>
      <c:spPr>
        <a:noFill/>
        <a:ln w="25400">
          <a:noFill/>
        </a:ln>
      </c:spPr>
    </c:plotArea>
    <c:legend>
      <c:legendPos val="b"/>
      <c:layout>
        <c:manualLayout>
          <c:xMode val="edge"/>
          <c:yMode val="edge"/>
          <c:x val="0.1448119783202699"/>
          <c:y val="0.90257430137409289"/>
          <c:w val="0.73952420713659994"/>
          <c:h val="8.8777564221795224E-2"/>
        </c:manualLayout>
      </c:layout>
      <c:txPr>
        <a:bodyPr/>
        <a:lstStyle/>
        <a:p>
          <a:pPr>
            <a:defRPr sz="965" b="1" i="0" u="none" strike="noStrike" baseline="0">
              <a:solidFill>
                <a:srgbClr val="000000"/>
              </a:solidFill>
              <a:latin typeface="Calibri"/>
              <a:ea typeface="Calibri"/>
              <a:cs typeface="Calibri"/>
            </a:defRPr>
          </a:pPr>
          <a:endParaRPr lang="es-MX"/>
        </a:p>
      </c:txPr>
    </c:legend>
    <c:plotVisOnly val="1"/>
    <c:dispBlanksAs val="gap"/>
  </c:chart>
  <c:txPr>
    <a:bodyPr/>
    <a:lstStyle/>
    <a:p>
      <a:pPr>
        <a:defRPr sz="1000" b="0" i="0" u="none" strike="noStrike" baseline="0">
          <a:solidFill>
            <a:srgbClr val="000000"/>
          </a:solidFill>
          <a:latin typeface="Calibri"/>
          <a:ea typeface="Calibri"/>
          <a:cs typeface="Calibri"/>
        </a:defRPr>
      </a:pPr>
      <a:endParaRPr lang="es-MX"/>
    </a:p>
  </c:txPr>
  <c:printSettings>
    <c:headerFooter alignWithMargins="0"/>
    <c:pageMargins b="1" l="0.75000000000001465" r="0.75000000000001465" t="1" header="0" footer="0"/>
    <c:pageSetup orientation="portrait"/>
  </c:printSettings>
</c:chartSpace>
</file>

<file path=xl/charts/chart19.xml><?xml version="1.0" encoding="utf-8"?>
<c:chartSpace xmlns:c="http://schemas.openxmlformats.org/drawingml/2006/chart" xmlns:a="http://schemas.openxmlformats.org/drawingml/2006/main" xmlns:r="http://schemas.openxmlformats.org/officeDocument/2006/relationships">
  <c:lang val="es-MX"/>
  <c:chart>
    <c:title>
      <c:tx>
        <c:rich>
          <a:bodyPr/>
          <a:lstStyle/>
          <a:p>
            <a:pPr>
              <a:defRPr sz="1200" b="1" i="0" u="none" strike="noStrike" baseline="0">
                <a:solidFill>
                  <a:srgbClr val="000000"/>
                </a:solidFill>
                <a:latin typeface="Calibri"/>
                <a:ea typeface="Calibri"/>
                <a:cs typeface="Calibri"/>
              </a:defRPr>
            </a:pPr>
            <a:r>
              <a:rPr lang="es-MX"/>
              <a:t>DISTRIBUCIÓN DE CUARTOS POR PLAN DE HOSPEDAJE</a:t>
            </a:r>
          </a:p>
        </c:rich>
      </c:tx>
      <c:layout>
        <c:manualLayout>
          <c:xMode val="edge"/>
          <c:yMode val="edge"/>
          <c:x val="0.33394602479943652"/>
          <c:y val="4.3859838033066374E-2"/>
        </c:manualLayout>
      </c:layout>
    </c:title>
    <c:view3D>
      <c:rotX val="30"/>
      <c:perspective val="30"/>
    </c:view3D>
    <c:plotArea>
      <c:layout>
        <c:manualLayout>
          <c:layoutTarget val="inner"/>
          <c:xMode val="edge"/>
          <c:yMode val="edge"/>
          <c:x val="2.4571294014944012E-2"/>
          <c:y val="0.26709379276308409"/>
          <c:w val="0.96836288242963053"/>
          <c:h val="0.66695201561347783"/>
        </c:manualLayout>
      </c:layout>
      <c:pie3DChart>
        <c:varyColors val="1"/>
        <c:ser>
          <c:idx val="0"/>
          <c:order val="0"/>
          <c:tx>
            <c:strRef>
              <c:f>'CUARTOS POR PLAN'!$H$6</c:f>
              <c:strCache>
                <c:ptCount val="1"/>
                <c:pt idx="0">
                  <c:v>PLAN DE HOSPEDAJE</c:v>
                </c:pt>
              </c:strCache>
            </c:strRef>
          </c:tx>
          <c:explosion val="25"/>
          <c:dPt>
            <c:idx val="0"/>
            <c:explosion val="3"/>
            <c:spPr>
              <a:effectLst>
                <a:outerShdw blurRad="152400" dist="317500" dir="5400000" sx="90000" sy="-19000" rotWithShape="0">
                  <a:schemeClr val="bg1">
                    <a:lumMod val="85000"/>
                    <a:alpha val="15000"/>
                  </a:schemeClr>
                </a:outerShdw>
              </a:effectLst>
            </c:spPr>
          </c:dPt>
          <c:dPt>
            <c:idx val="1"/>
            <c:spPr>
              <a:solidFill>
                <a:srgbClr val="CCFF66"/>
              </a:solidFill>
              <a:effectLst>
                <a:outerShdw blurRad="152400" dist="317500" dir="5400000" sx="90000" sy="-19000" rotWithShape="0">
                  <a:schemeClr val="bg1">
                    <a:lumMod val="85000"/>
                    <a:alpha val="15000"/>
                  </a:schemeClr>
                </a:outerShdw>
              </a:effectLst>
            </c:spPr>
          </c:dPt>
          <c:dLbls>
            <c:dLbl>
              <c:idx val="0"/>
              <c:layout>
                <c:manualLayout>
                  <c:x val="2.5749125109361441E-2"/>
                  <c:y val="4.4625984251968502E-2"/>
                </c:manualLayout>
              </c:layout>
              <c:dLblPos val="bestFit"/>
              <c:showVal val="1"/>
              <c:showCatName val="1"/>
            </c:dLbl>
            <c:dLbl>
              <c:idx val="1"/>
              <c:layout>
                <c:manualLayout>
                  <c:x val="-5.6625041913813692E-2"/>
                  <c:y val="-0.14052100630278358"/>
                </c:manualLayout>
              </c:layout>
              <c:showVal val="1"/>
              <c:showCatName val="1"/>
            </c:dLbl>
            <c:txPr>
              <a:bodyPr/>
              <a:lstStyle/>
              <a:p>
                <a:pPr>
                  <a:defRPr sz="1000" b="1" i="0" u="none" strike="noStrike" baseline="0">
                    <a:solidFill>
                      <a:srgbClr val="000000"/>
                    </a:solidFill>
                    <a:latin typeface="Calibri"/>
                    <a:ea typeface="Calibri"/>
                    <a:cs typeface="Calibri"/>
                  </a:defRPr>
                </a:pPr>
                <a:endParaRPr lang="es-MX"/>
              </a:p>
            </c:txPr>
            <c:showVal val="1"/>
            <c:showCatName val="1"/>
            <c:showLeaderLines val="1"/>
          </c:dLbls>
          <c:cat>
            <c:strRef>
              <c:f>'CUARTOS POR PLAN'!$H$7:$H$8</c:f>
              <c:strCache>
                <c:ptCount val="2"/>
                <c:pt idx="0">
                  <c:v>TOTAL PLAN  ALL INCLUSIVE</c:v>
                </c:pt>
                <c:pt idx="1">
                  <c:v>TOTAL PLAN  EUROPEO</c:v>
                </c:pt>
              </c:strCache>
            </c:strRef>
          </c:cat>
          <c:val>
            <c:numRef>
              <c:f>'CUARTOS POR PLAN'!$K$7:$K$8</c:f>
              <c:numCache>
                <c:formatCode>0.0%</c:formatCode>
                <c:ptCount val="2"/>
                <c:pt idx="0">
                  <c:v>0.75392159196400943</c:v>
                </c:pt>
                <c:pt idx="1">
                  <c:v>0.24607840803599057</c:v>
                </c:pt>
              </c:numCache>
            </c:numRef>
          </c:val>
        </c:ser>
        <c:dLbls>
          <c:showCatName val="1"/>
          <c:showPercent val="1"/>
        </c:dLbls>
      </c:pie3DChart>
      <c:spPr>
        <a:noFill/>
        <a:ln w="25400">
          <a:noFill/>
        </a:ln>
      </c:spPr>
    </c:plotArea>
    <c:plotVisOnly val="1"/>
    <c:dispBlanksAs val="zero"/>
  </c:chart>
  <c:txPr>
    <a:bodyPr/>
    <a:lstStyle/>
    <a:p>
      <a:pPr>
        <a:defRPr sz="1000" b="0" i="0" u="none" strike="noStrike" baseline="0">
          <a:solidFill>
            <a:srgbClr val="000000"/>
          </a:solidFill>
          <a:latin typeface="Calibri"/>
          <a:ea typeface="Calibri"/>
          <a:cs typeface="Calibri"/>
        </a:defRPr>
      </a:pPr>
      <a:endParaRPr lang="es-MX"/>
    </a:p>
  </c:txPr>
  <c:printSettings>
    <c:headerFooter/>
    <c:pageMargins b="0.75000000000001465" l="0.70000000000000062" r="0.70000000000000062" t="0.75000000000001465"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lang val="es-MX"/>
  <c:style val="22"/>
  <c:chart>
    <c:title>
      <c:tx>
        <c:rich>
          <a:bodyPr/>
          <a:lstStyle/>
          <a:p>
            <a:pPr>
              <a:defRPr sz="1200"/>
            </a:pPr>
            <a:r>
              <a:rPr lang="es-MX" sz="1200"/>
              <a:t>OCUPACIÓN GENERAL ENERO-DICIEMBRE</a:t>
            </a:r>
          </a:p>
        </c:rich>
      </c:tx>
      <c:layout>
        <c:manualLayout>
          <c:xMode val="edge"/>
          <c:yMode val="edge"/>
          <c:x val="0.25181635498687682"/>
          <c:y val="3.2407407407407718E-2"/>
        </c:manualLayout>
      </c:layout>
    </c:title>
    <c:plotArea>
      <c:layout/>
      <c:lineChart>
        <c:grouping val="stacked"/>
        <c:ser>
          <c:idx val="0"/>
          <c:order val="0"/>
          <c:spPr>
            <a:ln>
              <a:solidFill>
                <a:srgbClr val="7030A0"/>
              </a:solidFill>
            </a:ln>
          </c:spPr>
          <c:marker>
            <c:spPr>
              <a:solidFill>
                <a:srgbClr val="7030A0"/>
              </a:solidFill>
              <a:ln>
                <a:solidFill>
                  <a:srgbClr val="7030A0"/>
                </a:solidFill>
              </a:ln>
            </c:spPr>
          </c:marker>
          <c:dLbls>
            <c:numFmt formatCode="0.00%" sourceLinked="0"/>
            <c:dLblPos val="t"/>
            <c:showVal val="1"/>
          </c:dLbls>
          <c:cat>
            <c:numRef>
              <c:f>'COMPART. OCUP. AFLU. 2010-2014'!$C$9:$G$9</c:f>
              <c:numCache>
                <c:formatCode>General</c:formatCode>
                <c:ptCount val="5"/>
                <c:pt idx="0">
                  <c:v>2010</c:v>
                </c:pt>
                <c:pt idx="1">
                  <c:v>2011</c:v>
                </c:pt>
                <c:pt idx="2">
                  <c:v>2012</c:v>
                </c:pt>
                <c:pt idx="3">
                  <c:v>2013</c:v>
                </c:pt>
                <c:pt idx="4">
                  <c:v>2014</c:v>
                </c:pt>
              </c:numCache>
            </c:numRef>
          </c:cat>
          <c:val>
            <c:numRef>
              <c:f>'COMPART. OCUP. AFLU. 2010-2014'!$C$22:$G$22</c:f>
              <c:numCache>
                <c:formatCode>0.00%</c:formatCode>
                <c:ptCount val="5"/>
                <c:pt idx="0">
                  <c:v>0.69020000000000004</c:v>
                </c:pt>
                <c:pt idx="1">
                  <c:v>0.72750000000000004</c:v>
                </c:pt>
                <c:pt idx="2">
                  <c:v>0.74970000000000003</c:v>
                </c:pt>
                <c:pt idx="3">
                  <c:v>0.7953241585368922</c:v>
                </c:pt>
                <c:pt idx="4">
                  <c:v>0.81614600274642135</c:v>
                </c:pt>
              </c:numCache>
            </c:numRef>
          </c:val>
        </c:ser>
        <c:dLbls>
          <c:showVal val="1"/>
        </c:dLbls>
        <c:marker val="1"/>
        <c:axId val="118063104"/>
        <c:axId val="118064640"/>
      </c:lineChart>
      <c:catAx>
        <c:axId val="118063104"/>
        <c:scaling>
          <c:orientation val="minMax"/>
        </c:scaling>
        <c:axPos val="b"/>
        <c:numFmt formatCode="General" sourceLinked="1"/>
        <c:majorTickMark val="none"/>
        <c:tickLblPos val="low"/>
        <c:txPr>
          <a:bodyPr rot="0" vert="horz"/>
          <a:lstStyle/>
          <a:p>
            <a:pPr>
              <a:defRPr/>
            </a:pPr>
            <a:endParaRPr lang="es-MX"/>
          </a:p>
        </c:txPr>
        <c:crossAx val="118064640"/>
        <c:crossesAt val="0.1"/>
        <c:lblAlgn val="ctr"/>
        <c:lblOffset val="100"/>
        <c:tickLblSkip val="1"/>
        <c:tickMarkSkip val="1"/>
      </c:catAx>
      <c:valAx>
        <c:axId val="118064640"/>
        <c:scaling>
          <c:orientation val="minMax"/>
        </c:scaling>
        <c:axPos val="l"/>
        <c:majorGridlines/>
        <c:numFmt formatCode="0.00%" sourceLinked="1"/>
        <c:majorTickMark val="none"/>
        <c:tickLblPos val="low"/>
        <c:txPr>
          <a:bodyPr rot="0" vert="horz"/>
          <a:lstStyle/>
          <a:p>
            <a:pPr>
              <a:defRPr/>
            </a:pPr>
            <a:endParaRPr lang="es-MX"/>
          </a:p>
        </c:txPr>
        <c:crossAx val="118063104"/>
        <c:crosses val="autoZero"/>
        <c:crossBetween val="between"/>
      </c:valAx>
    </c:plotArea>
    <c:plotVisOnly val="1"/>
    <c:dispBlanksAs val="zero"/>
  </c:chart>
  <c:printSettings>
    <c:headerFooter/>
    <c:pageMargins b="0.75000000000001465" l="0.70000000000000062" r="0.70000000000000062" t="0.75000000000001465" header="0.30000000000000032" footer="0.30000000000000032"/>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lang val="es-MX"/>
  <c:style val="6"/>
  <c:chart>
    <c:title>
      <c:tx>
        <c:rich>
          <a:bodyPr/>
          <a:lstStyle/>
          <a:p>
            <a:pPr>
              <a:defRPr sz="1200" b="1" i="0" u="none" strike="noStrike" baseline="0">
                <a:solidFill>
                  <a:srgbClr val="000000"/>
                </a:solidFill>
                <a:latin typeface="Calibri"/>
                <a:ea typeface="Calibri"/>
                <a:cs typeface="Calibri"/>
              </a:defRPr>
            </a:pPr>
            <a:r>
              <a:rPr lang="es-MX"/>
              <a:t>DISTRIBUCIÓN DE CUARTOS POR CATEGORIA</a:t>
            </a:r>
          </a:p>
        </c:rich>
      </c:tx>
      <c:layout>
        <c:manualLayout>
          <c:xMode val="edge"/>
          <c:yMode val="edge"/>
          <c:x val="8.5764442843338767E-3"/>
          <c:y val="0.91375291375291356"/>
        </c:manualLayout>
      </c:layout>
    </c:title>
    <c:view3D>
      <c:rotX val="30"/>
      <c:perspective val="30"/>
    </c:view3D>
    <c:plotArea>
      <c:layout>
        <c:manualLayout>
          <c:layoutTarget val="inner"/>
          <c:xMode val="edge"/>
          <c:yMode val="edge"/>
          <c:x val="0.14824810297405641"/>
          <c:y val="0.32399610887801278"/>
          <c:w val="0.7406499350980269"/>
          <c:h val="0.60714498100324854"/>
        </c:manualLayout>
      </c:layout>
      <c:pie3DChart>
        <c:varyColors val="1"/>
        <c:ser>
          <c:idx val="0"/>
          <c:order val="0"/>
          <c:tx>
            <c:strRef>
              <c:f>'CUARTOS POR PLAN'!$H$30</c:f>
              <c:strCache>
                <c:ptCount val="1"/>
                <c:pt idx="0">
                  <c:v>CATEGORIA </c:v>
                </c:pt>
              </c:strCache>
            </c:strRef>
          </c:tx>
          <c:spPr>
            <a:effectLst>
              <a:outerShdw blurRad="152400" dist="317500" dir="5400000" sx="90000" sy="-19000" rotWithShape="0">
                <a:schemeClr val="bg1">
                  <a:lumMod val="75000"/>
                  <a:alpha val="15000"/>
                </a:schemeClr>
              </a:outerShdw>
            </a:effectLst>
          </c:spPr>
          <c:explosion val="25"/>
          <c:dPt>
            <c:idx val="0"/>
            <c:spPr>
              <a:solidFill>
                <a:srgbClr val="0000FF"/>
              </a:solidFill>
              <a:effectLst>
                <a:outerShdw blurRad="152400" dist="317500" dir="5400000" sx="90000" sy="-19000" rotWithShape="0">
                  <a:schemeClr val="bg1">
                    <a:lumMod val="75000"/>
                    <a:alpha val="15000"/>
                  </a:schemeClr>
                </a:outerShdw>
              </a:effectLst>
            </c:spPr>
          </c:dPt>
          <c:dPt>
            <c:idx val="1"/>
            <c:spPr>
              <a:solidFill>
                <a:srgbClr val="FFC000"/>
              </a:solidFill>
              <a:effectLst>
                <a:outerShdw blurRad="152400" dist="317500" dir="5400000" sx="90000" sy="-19000" rotWithShape="0">
                  <a:schemeClr val="bg1">
                    <a:lumMod val="75000"/>
                    <a:alpha val="15000"/>
                  </a:schemeClr>
                </a:outerShdw>
              </a:effectLst>
            </c:spPr>
          </c:dPt>
          <c:dPt>
            <c:idx val="2"/>
            <c:spPr>
              <a:solidFill>
                <a:schemeClr val="accent5">
                  <a:lumMod val="60000"/>
                  <a:lumOff val="40000"/>
                </a:schemeClr>
              </a:solidFill>
              <a:effectLst>
                <a:outerShdw blurRad="152400" dist="317500" dir="5400000" sx="90000" sy="-19000" rotWithShape="0">
                  <a:schemeClr val="bg1">
                    <a:lumMod val="75000"/>
                    <a:alpha val="15000"/>
                  </a:schemeClr>
                </a:outerShdw>
              </a:effectLst>
            </c:spPr>
          </c:dPt>
          <c:dPt>
            <c:idx val="4"/>
            <c:spPr>
              <a:solidFill>
                <a:srgbClr val="CCFF66"/>
              </a:solidFill>
              <a:effectLst>
                <a:outerShdw blurRad="152400" dist="317500" dir="5400000" sx="90000" sy="-19000" rotWithShape="0">
                  <a:schemeClr val="bg1">
                    <a:lumMod val="75000"/>
                    <a:alpha val="15000"/>
                  </a:schemeClr>
                </a:outerShdw>
              </a:effectLst>
            </c:spPr>
          </c:dPt>
          <c:dPt>
            <c:idx val="5"/>
            <c:spPr>
              <a:solidFill>
                <a:schemeClr val="accent4">
                  <a:lumMod val="60000"/>
                  <a:lumOff val="40000"/>
                </a:schemeClr>
              </a:solidFill>
              <a:effectLst>
                <a:outerShdw blurRad="152400" dist="317500" dir="5400000" sx="90000" sy="-19000" rotWithShape="0">
                  <a:schemeClr val="bg1">
                    <a:lumMod val="75000"/>
                    <a:alpha val="15000"/>
                  </a:schemeClr>
                </a:outerShdw>
              </a:effectLst>
            </c:spPr>
          </c:dPt>
          <c:dPt>
            <c:idx val="6"/>
            <c:spPr>
              <a:solidFill>
                <a:srgbClr val="FF6600"/>
              </a:solidFill>
              <a:effectLst>
                <a:outerShdw blurRad="152400" dist="317500" dir="5400000" sx="90000" sy="-19000" rotWithShape="0">
                  <a:schemeClr val="bg1">
                    <a:lumMod val="75000"/>
                    <a:alpha val="15000"/>
                  </a:schemeClr>
                </a:outerShdw>
              </a:effectLst>
            </c:spPr>
          </c:dPt>
          <c:dPt>
            <c:idx val="7"/>
            <c:spPr>
              <a:solidFill>
                <a:srgbClr val="FF388C"/>
              </a:solidFill>
              <a:effectLst>
                <a:outerShdw blurRad="152400" dist="317500" dir="5400000" sx="90000" sy="-19000" rotWithShape="0">
                  <a:schemeClr val="bg1">
                    <a:lumMod val="75000"/>
                    <a:alpha val="15000"/>
                  </a:schemeClr>
                </a:outerShdw>
              </a:effectLst>
            </c:spPr>
          </c:dPt>
          <c:dLbls>
            <c:dLbl>
              <c:idx val="0"/>
              <c:layout>
                <c:manualLayout>
                  <c:x val="-1.400351099903362E-2"/>
                  <c:y val="-0.15630637079455978"/>
                </c:manualLayout>
              </c:layout>
              <c:dLblPos val="bestFit"/>
              <c:showVal val="1"/>
              <c:showCatName val="1"/>
            </c:dLbl>
            <c:dLbl>
              <c:idx val="1"/>
              <c:layout>
                <c:manualLayout>
                  <c:x val="0.16732414984074703"/>
                  <c:y val="-0.15009856285447698"/>
                </c:manualLayout>
              </c:layout>
              <c:dLblPos val="bestFit"/>
              <c:showVal val="1"/>
              <c:showCatName val="1"/>
            </c:dLbl>
            <c:dLbl>
              <c:idx val="2"/>
              <c:layout>
                <c:manualLayout>
                  <c:x val="0.1270521903716284"/>
                  <c:y val="-4.0675072958537506E-2"/>
                </c:manualLayout>
              </c:layout>
              <c:dLblPos val="bestFit"/>
              <c:showVal val="1"/>
              <c:showCatName val="1"/>
            </c:dLbl>
            <c:dLbl>
              <c:idx val="3"/>
              <c:layout>
                <c:manualLayout>
                  <c:x val="8.1861172582185504E-2"/>
                  <c:y val="1.9918873777141501E-2"/>
                </c:manualLayout>
              </c:layout>
              <c:dLblPos val="bestFit"/>
              <c:showVal val="1"/>
              <c:showCatName val="1"/>
            </c:dLbl>
            <c:dLbl>
              <c:idx val="4"/>
              <c:layout>
                <c:manualLayout>
                  <c:x val="0.12494010144156829"/>
                  <c:y val="1.6766038573536642E-2"/>
                </c:manualLayout>
              </c:layout>
              <c:dLblPos val="bestFit"/>
              <c:showVal val="1"/>
              <c:showCatName val="1"/>
            </c:dLbl>
            <c:dLbl>
              <c:idx val="5"/>
              <c:layout>
                <c:manualLayout>
                  <c:x val="-5.8097312999273914E-3"/>
                  <c:y val="-6.1440082227483796E-2"/>
                </c:manualLayout>
              </c:layout>
              <c:dLblPos val="bestFit"/>
              <c:showVal val="1"/>
              <c:showCatName val="1"/>
            </c:dLbl>
            <c:dLbl>
              <c:idx val="6"/>
              <c:layout>
                <c:manualLayout>
                  <c:x val="-7.7883243054575904E-2"/>
                  <c:y val="-9.8261378744981767E-2"/>
                </c:manualLayout>
              </c:layout>
              <c:tx>
                <c:rich>
                  <a:bodyPr/>
                  <a:lstStyle/>
                  <a:p>
                    <a:pPr>
                      <a:defRPr sz="1000" b="0" i="0" u="none" strike="noStrike" baseline="0">
                        <a:solidFill>
                          <a:srgbClr val="000000"/>
                        </a:solidFill>
                        <a:latin typeface="Calibri"/>
                        <a:ea typeface="Calibri"/>
                        <a:cs typeface="Calibri"/>
                      </a:defRPr>
                    </a:pPr>
                    <a:r>
                      <a:rPr lang="es-MX" sz="1000" b="1" i="0" u="none" strike="noStrike" baseline="0">
                        <a:solidFill>
                          <a:srgbClr val="000000"/>
                        </a:solidFill>
                        <a:latin typeface="Calibri"/>
                      </a:rPr>
                      <a:t>GRAN </a:t>
                    </a:r>
                  </a:p>
                  <a:p>
                    <a:pPr>
                      <a:defRPr sz="1000" b="0" i="0" u="none" strike="noStrike" baseline="0">
                        <a:solidFill>
                          <a:srgbClr val="000000"/>
                        </a:solidFill>
                        <a:latin typeface="Calibri"/>
                        <a:ea typeface="Calibri"/>
                        <a:cs typeface="Calibri"/>
                      </a:defRPr>
                    </a:pPr>
                    <a:r>
                      <a:rPr lang="es-MX" sz="1000" b="1" i="0" u="none" strike="noStrike" baseline="0">
                        <a:solidFill>
                          <a:srgbClr val="000000"/>
                        </a:solidFill>
                        <a:latin typeface="Calibri"/>
                      </a:rPr>
                      <a:t>TURISMO</a:t>
                    </a:r>
                  </a:p>
                  <a:p>
                    <a:pPr>
                      <a:defRPr sz="1000" b="0" i="0" u="none" strike="noStrike" baseline="0">
                        <a:solidFill>
                          <a:srgbClr val="000000"/>
                        </a:solidFill>
                        <a:latin typeface="Calibri"/>
                        <a:ea typeface="Calibri"/>
                        <a:cs typeface="Calibri"/>
                      </a:defRPr>
                    </a:pPr>
                    <a:r>
                      <a:rPr lang="es-MX" sz="1000" b="1" i="0" u="none" strike="noStrike" baseline="0">
                        <a:solidFill>
                          <a:srgbClr val="000000"/>
                        </a:solidFill>
                        <a:latin typeface="Calibri"/>
                      </a:rPr>
                      <a:t>17%</a:t>
                    </a:r>
                  </a:p>
                </c:rich>
              </c:tx>
              <c:spPr/>
              <c:dLblPos val="bestFit"/>
              <c:showVal val="1"/>
            </c:dLbl>
            <c:dLbl>
              <c:idx val="7"/>
              <c:layout>
                <c:manualLayout>
                  <c:x val="-0.11845950628720428"/>
                  <c:y val="-0.14097131215242531"/>
                </c:manualLayout>
              </c:layout>
              <c:dLblPos val="bestFit"/>
              <c:showVal val="1"/>
              <c:showCatName val="1"/>
            </c:dLbl>
            <c:txPr>
              <a:bodyPr/>
              <a:lstStyle/>
              <a:p>
                <a:pPr>
                  <a:defRPr sz="1000" b="1" i="0" u="none" strike="noStrike" baseline="0">
                    <a:solidFill>
                      <a:srgbClr val="000000"/>
                    </a:solidFill>
                    <a:latin typeface="Calibri"/>
                    <a:ea typeface="Calibri"/>
                    <a:cs typeface="Calibri"/>
                  </a:defRPr>
                </a:pPr>
                <a:endParaRPr lang="es-MX"/>
              </a:p>
            </c:txPr>
            <c:showVal val="1"/>
            <c:showCatName val="1"/>
            <c:showLeaderLines val="1"/>
          </c:dLbls>
          <c:cat>
            <c:strRef>
              <c:f>'CUARTOS POR PLAN'!$H$31:$H$38</c:f>
              <c:strCache>
                <c:ptCount val="8"/>
                <c:pt idx="0">
                  <c:v>1 ESTRELLA</c:v>
                </c:pt>
                <c:pt idx="1">
                  <c:v>2 ESTRELLAS</c:v>
                </c:pt>
                <c:pt idx="2">
                  <c:v>3 ESTRELLAS </c:v>
                </c:pt>
                <c:pt idx="3">
                  <c:v>4 ESTRELLAS</c:v>
                </c:pt>
                <c:pt idx="4">
                  <c:v>5 ESTRELLAS</c:v>
                </c:pt>
                <c:pt idx="5">
                  <c:v>CATEGORIA ESPECIAL</c:v>
                </c:pt>
                <c:pt idx="6">
                  <c:v>GRAN TURISMO</c:v>
                </c:pt>
                <c:pt idx="7">
                  <c:v>OTROS</c:v>
                </c:pt>
              </c:strCache>
            </c:strRef>
          </c:cat>
          <c:val>
            <c:numRef>
              <c:f>'CUARTOS POR PLAN'!$K$31:$K$38</c:f>
              <c:numCache>
                <c:formatCode>0.0%</c:formatCode>
                <c:ptCount val="8"/>
                <c:pt idx="0">
                  <c:v>1.5234105353359834E-3</c:v>
                </c:pt>
                <c:pt idx="1">
                  <c:v>1.0354430982361763E-2</c:v>
                </c:pt>
                <c:pt idx="2">
                  <c:v>5.0082121349170457E-2</c:v>
                </c:pt>
                <c:pt idx="3">
                  <c:v>8.2716431410820981E-2</c:v>
                </c:pt>
                <c:pt idx="4">
                  <c:v>0.59401109233296046</c:v>
                </c:pt>
                <c:pt idx="5">
                  <c:v>3.5014639023112991E-2</c:v>
                </c:pt>
                <c:pt idx="6">
                  <c:v>0.17135988193568352</c:v>
                </c:pt>
                <c:pt idx="7">
                  <c:v>5.4937992430553903E-2</c:v>
                </c:pt>
              </c:numCache>
            </c:numRef>
          </c:val>
        </c:ser>
        <c:dLbls>
          <c:showCatName val="1"/>
          <c:showPercent val="1"/>
        </c:dLbls>
      </c:pie3DChart>
      <c:spPr>
        <a:noFill/>
        <a:ln w="25400">
          <a:noFill/>
        </a:ln>
      </c:spPr>
    </c:plotArea>
    <c:plotVisOnly val="1"/>
    <c:dispBlanksAs val="zero"/>
  </c:chart>
  <c:txPr>
    <a:bodyPr/>
    <a:lstStyle/>
    <a:p>
      <a:pPr>
        <a:defRPr sz="1000" b="0" i="0" u="none" strike="noStrike" baseline="0">
          <a:solidFill>
            <a:srgbClr val="000000"/>
          </a:solidFill>
          <a:latin typeface="Calibri"/>
          <a:ea typeface="Calibri"/>
          <a:cs typeface="Calibri"/>
        </a:defRPr>
      </a:pPr>
      <a:endParaRPr lang="es-MX"/>
    </a:p>
  </c:txPr>
  <c:printSettings>
    <c:headerFooter/>
    <c:pageMargins b="0.75000000000001465" l="0.70000000000000062" r="0.70000000000000062" t="0.75000000000001465" header="0.30000000000000032" footer="0.30000000000000032"/>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lang val="es-MX"/>
  <c:chart>
    <c:title>
      <c:tx>
        <c:rich>
          <a:bodyPr/>
          <a:lstStyle/>
          <a:p>
            <a:pPr>
              <a:defRPr sz="1200" b="1" i="0" u="none" strike="noStrike" baseline="0">
                <a:solidFill>
                  <a:srgbClr val="000000"/>
                </a:solidFill>
                <a:latin typeface="Calibri"/>
                <a:ea typeface="Calibri"/>
                <a:cs typeface="Calibri"/>
              </a:defRPr>
            </a:pPr>
            <a:r>
              <a:rPr lang="es-MX"/>
              <a:t>DISTRIBUCIÓN DE CUARTOS POR RANGO</a:t>
            </a:r>
          </a:p>
        </c:rich>
      </c:tx>
      <c:layout>
        <c:manualLayout>
          <c:xMode val="edge"/>
          <c:yMode val="edge"/>
          <c:x val="1.1311075198570723E-2"/>
          <c:y val="3.898625575028928E-2"/>
        </c:manualLayout>
      </c:layout>
    </c:title>
    <c:view3D>
      <c:rotX val="30"/>
      <c:perspective val="30"/>
    </c:view3D>
    <c:plotArea>
      <c:layout>
        <c:manualLayout>
          <c:layoutTarget val="inner"/>
          <c:xMode val="edge"/>
          <c:yMode val="edge"/>
          <c:x val="5.8224149680991655E-2"/>
          <c:y val="0.16408997262438968"/>
          <c:w val="0.92532340191328222"/>
          <c:h val="0.8144046510315246"/>
        </c:manualLayout>
      </c:layout>
      <c:pie3DChart>
        <c:varyColors val="1"/>
        <c:ser>
          <c:idx val="0"/>
          <c:order val="0"/>
          <c:spPr>
            <a:effectLst>
              <a:outerShdw blurRad="152400" dist="317500" dir="5400000" sx="90000" sy="90000" algn="tr" rotWithShape="0">
                <a:srgbClr val="D2D2D2">
                  <a:alpha val="15000"/>
                </a:srgbClr>
              </a:outerShdw>
            </a:effectLst>
          </c:spPr>
          <c:explosion val="19"/>
          <c:dPt>
            <c:idx val="1"/>
            <c:spPr>
              <a:solidFill>
                <a:schemeClr val="accent6">
                  <a:lumMod val="60000"/>
                  <a:lumOff val="40000"/>
                </a:schemeClr>
              </a:solidFill>
              <a:effectLst>
                <a:outerShdw blurRad="152400" dist="317500" dir="5400000" sx="90000" sy="90000" algn="tr" rotWithShape="0">
                  <a:srgbClr val="D2D2D2">
                    <a:alpha val="15000"/>
                  </a:srgbClr>
                </a:outerShdw>
              </a:effectLst>
            </c:spPr>
          </c:dPt>
          <c:dLbls>
            <c:dLbl>
              <c:idx val="0"/>
              <c:layout>
                <c:manualLayout>
                  <c:x val="0.18042178938159903"/>
                  <c:y val="-7.0867058648236933E-2"/>
                </c:manualLayout>
              </c:layout>
              <c:spPr/>
              <c:txPr>
                <a:bodyPr/>
                <a:lstStyle/>
                <a:p>
                  <a:pPr>
                    <a:defRPr sz="1000" b="1" i="0" u="none" strike="noStrike" baseline="0">
                      <a:solidFill>
                        <a:srgbClr val="000000"/>
                      </a:solidFill>
                      <a:latin typeface="Calibri"/>
                      <a:ea typeface="Calibri"/>
                      <a:cs typeface="Calibri"/>
                    </a:defRPr>
                  </a:pPr>
                  <a:endParaRPr lang="es-MX"/>
                </a:p>
              </c:txPr>
              <c:dLblPos val="bestFit"/>
              <c:showVal val="1"/>
            </c:dLbl>
            <c:dLbl>
              <c:idx val="1"/>
              <c:layout>
                <c:manualLayout>
                  <c:x val="-0.13307427407207553"/>
                  <c:y val="-2.7838455676912052E-2"/>
                </c:manualLayout>
              </c:layout>
              <c:spPr/>
              <c:txPr>
                <a:bodyPr/>
                <a:lstStyle/>
                <a:p>
                  <a:pPr>
                    <a:defRPr sz="1000" b="1" i="0" u="none" strike="noStrike" baseline="0">
                      <a:solidFill>
                        <a:srgbClr val="000000"/>
                      </a:solidFill>
                      <a:latin typeface="Calibri"/>
                      <a:ea typeface="Calibri"/>
                      <a:cs typeface="Calibri"/>
                    </a:defRPr>
                  </a:pPr>
                  <a:endParaRPr lang="es-MX"/>
                </a:p>
              </c:txPr>
              <c:dLblPos val="bestFit"/>
              <c:showVal val="1"/>
            </c:dLbl>
            <c:txPr>
              <a:bodyPr/>
              <a:lstStyle/>
              <a:p>
                <a:pPr>
                  <a:defRPr sz="1000" b="0" i="0" u="none" strike="noStrike" baseline="0">
                    <a:solidFill>
                      <a:srgbClr val="000000"/>
                    </a:solidFill>
                    <a:latin typeface="Calibri"/>
                    <a:ea typeface="Calibri"/>
                    <a:cs typeface="Calibri"/>
                  </a:defRPr>
                </a:pPr>
                <a:endParaRPr lang="es-MX"/>
              </a:p>
            </c:txPr>
            <c:showVal val="1"/>
            <c:showLeaderLines val="1"/>
            <c:leaderLines>
              <c:spPr>
                <a:ln>
                  <a:solidFill>
                    <a:schemeClr val="bg1">
                      <a:lumMod val="75000"/>
                    </a:schemeClr>
                  </a:solidFill>
                </a:ln>
              </c:spPr>
            </c:leaderLines>
          </c:dLbls>
          <c:cat>
            <c:strRef>
              <c:f>'CUARTOS POR PLAN'!$H$64:$H$65</c:f>
              <c:strCache>
                <c:ptCount val="2"/>
                <c:pt idx="0">
                  <c:v>1 a 100</c:v>
                </c:pt>
                <c:pt idx="1">
                  <c:v>101 a + de  400</c:v>
                </c:pt>
              </c:strCache>
            </c:strRef>
          </c:cat>
          <c:val>
            <c:numRef>
              <c:f>'CUARTOS POR PLAN'!$K$64:$K$65</c:f>
              <c:numCache>
                <c:formatCode>0.0%</c:formatCode>
                <c:ptCount val="2"/>
                <c:pt idx="0">
                  <c:v>0.16931279902882579</c:v>
                </c:pt>
                <c:pt idx="1">
                  <c:v>0.83068720097117421</c:v>
                </c:pt>
              </c:numCache>
            </c:numRef>
          </c:val>
        </c:ser>
        <c:dLbls>
          <c:showPercent val="1"/>
        </c:dLbls>
      </c:pie3DChart>
      <c:spPr>
        <a:noFill/>
        <a:ln w="25400">
          <a:noFill/>
        </a:ln>
      </c:spPr>
    </c:plotArea>
    <c:legend>
      <c:legendPos val="r"/>
      <c:layout>
        <c:manualLayout>
          <c:xMode val="edge"/>
          <c:yMode val="edge"/>
          <c:x val="2.4033742507080808E-2"/>
          <c:y val="0.19707560748454817"/>
          <c:w val="0.22912514756617094"/>
          <c:h val="0.17191715664362944"/>
        </c:manualLayout>
      </c:layout>
      <c:txPr>
        <a:bodyPr/>
        <a:lstStyle/>
        <a:p>
          <a:pPr>
            <a:defRPr sz="920" b="0" i="0" u="none" strike="noStrike" baseline="0">
              <a:solidFill>
                <a:srgbClr val="000000"/>
              </a:solidFill>
              <a:latin typeface="Calibri"/>
              <a:ea typeface="Calibri"/>
              <a:cs typeface="Calibri"/>
            </a:defRPr>
          </a:pPr>
          <a:endParaRPr lang="es-MX"/>
        </a:p>
      </c:txPr>
    </c:legend>
    <c:plotVisOnly val="1"/>
    <c:dispBlanksAs val="zero"/>
  </c:chart>
  <c:spPr>
    <a:ln>
      <a:solidFill>
        <a:schemeClr val="bg1">
          <a:lumMod val="75000"/>
        </a:schemeClr>
      </a:solidFill>
    </a:ln>
  </c:spPr>
  <c:txPr>
    <a:bodyPr/>
    <a:lstStyle/>
    <a:p>
      <a:pPr>
        <a:defRPr sz="1000" b="0" i="0" u="none" strike="noStrike" baseline="0">
          <a:solidFill>
            <a:srgbClr val="000000"/>
          </a:solidFill>
          <a:latin typeface="Calibri"/>
          <a:ea typeface="Calibri"/>
          <a:cs typeface="Calibri"/>
        </a:defRPr>
      </a:pPr>
      <a:endParaRPr lang="es-MX"/>
    </a:p>
  </c:txPr>
  <c:printSettings>
    <c:headerFooter/>
    <c:pageMargins b="0.75000000000001465" l="0.70000000000000062" r="0.70000000000000062" t="0.75000000000001465" header="0.30000000000000032" footer="0.30000000000000032"/>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lang val="es-MX"/>
  <c:style val="27"/>
  <c:chart>
    <c:autoTitleDeleted val="1"/>
    <c:view3D>
      <c:depthPercent val="100"/>
      <c:rAngAx val="1"/>
    </c:view3D>
    <c:plotArea>
      <c:layout/>
      <c:bar3DChart>
        <c:barDir val="col"/>
        <c:grouping val="stacked"/>
        <c:varyColors val="1"/>
        <c:ser>
          <c:idx val="0"/>
          <c:order val="0"/>
          <c:tx>
            <c:strRef>
              <c:f>'CUARTOS POR LOCALIDAD'!$B$11:$B$28</c:f>
              <c:strCache>
                <c:ptCount val="1"/>
                <c:pt idx="0">
                  <c:v>AKUMAL COBA KANTENAH PAAMUL PLAYA DEL CARMEN PLAYA DEL SECRETO PLAYA PARAISO PLAYACAR PUERTO AVENTURAS PUNTA ALLEN  PUNTA BETE XCALACOCO PUNTA BRAVA PUNTA MAROMA SIAN KA'AN TANKAH TULUM XCARET XPU-HA</c:v>
                </c:pt>
              </c:strCache>
            </c:strRef>
          </c:tx>
          <c:dPt>
            <c:idx val="0"/>
            <c:spPr>
              <a:solidFill>
                <a:srgbClr val="92D050"/>
              </a:solidFill>
            </c:spPr>
          </c:dPt>
          <c:dPt>
            <c:idx val="2"/>
            <c:spPr>
              <a:solidFill>
                <a:srgbClr val="FFC000"/>
              </a:solidFill>
            </c:spPr>
          </c:dPt>
          <c:dPt>
            <c:idx val="5"/>
            <c:spPr>
              <a:solidFill>
                <a:srgbClr val="7030A0"/>
              </a:solidFill>
            </c:spPr>
          </c:dPt>
          <c:dPt>
            <c:idx val="6"/>
            <c:spPr>
              <a:solidFill>
                <a:schemeClr val="tx2">
                  <a:lumMod val="60000"/>
                  <a:lumOff val="40000"/>
                </a:schemeClr>
              </a:solidFill>
            </c:spPr>
          </c:dPt>
          <c:dPt>
            <c:idx val="7"/>
            <c:spPr>
              <a:solidFill>
                <a:schemeClr val="accent3">
                  <a:lumMod val="60000"/>
                  <a:lumOff val="40000"/>
                </a:schemeClr>
              </a:solidFill>
            </c:spPr>
          </c:dPt>
          <c:dPt>
            <c:idx val="8"/>
            <c:spPr>
              <a:solidFill>
                <a:schemeClr val="accent6">
                  <a:lumMod val="60000"/>
                  <a:lumOff val="40000"/>
                </a:schemeClr>
              </a:solidFill>
            </c:spPr>
          </c:dPt>
          <c:dPt>
            <c:idx val="10"/>
            <c:spPr>
              <a:solidFill>
                <a:srgbClr val="CCFF99"/>
              </a:solidFill>
            </c:spPr>
          </c:dPt>
          <c:dPt>
            <c:idx val="11"/>
            <c:spPr>
              <a:solidFill>
                <a:srgbClr val="CC99FF"/>
              </a:solidFill>
            </c:spPr>
          </c:dPt>
          <c:dPt>
            <c:idx val="12"/>
            <c:spPr>
              <a:solidFill>
                <a:srgbClr val="FF0066"/>
              </a:solidFill>
            </c:spPr>
          </c:dPt>
          <c:dPt>
            <c:idx val="15"/>
            <c:spPr>
              <a:solidFill>
                <a:srgbClr val="FF9900"/>
              </a:solidFill>
            </c:spPr>
          </c:dPt>
          <c:dPt>
            <c:idx val="16"/>
            <c:spPr>
              <a:solidFill>
                <a:srgbClr val="00B0F0"/>
              </a:solidFill>
            </c:spPr>
          </c:dPt>
          <c:dPt>
            <c:idx val="17"/>
            <c:spPr>
              <a:solidFill>
                <a:schemeClr val="accent2">
                  <a:lumMod val="60000"/>
                  <a:lumOff val="40000"/>
                </a:schemeClr>
              </a:solidFill>
            </c:spPr>
          </c:dPt>
          <c:dLbls>
            <c:dLbl>
              <c:idx val="0"/>
              <c:layout>
                <c:manualLayout>
                  <c:x val="2.1778584392014508E-2"/>
                  <c:y val="-0.18161689612644208"/>
                </c:manualLayout>
              </c:layout>
              <c:showVal val="1"/>
            </c:dLbl>
            <c:dLbl>
              <c:idx val="1"/>
              <c:layout>
                <c:manualLayout>
                  <c:x val="2.4198427102238127E-3"/>
                  <c:y val="-6.6445205899915732E-2"/>
                </c:manualLayout>
              </c:layout>
              <c:showVal val="1"/>
            </c:dLbl>
            <c:dLbl>
              <c:idx val="2"/>
              <c:layout>
                <c:manualLayout>
                  <c:x val="2.9038112522686895E-2"/>
                  <c:y val="-0.14617945297981466"/>
                </c:manualLayout>
              </c:layout>
              <c:showVal val="1"/>
            </c:dLbl>
            <c:dLbl>
              <c:idx val="3"/>
              <c:layout>
                <c:manualLayout>
                  <c:x val="7.2595281306717316E-3"/>
                  <c:y val="-6.6445205899915732E-2"/>
                </c:manualLayout>
              </c:layout>
              <c:showVal val="1"/>
            </c:dLbl>
            <c:dLbl>
              <c:idx val="4"/>
              <c:layout>
                <c:manualLayout>
                  <c:x val="5.0816696914703481E-2"/>
                  <c:y val="-0.26578082359967325"/>
                </c:manualLayout>
              </c:layout>
              <c:showVal val="1"/>
            </c:dLbl>
            <c:dLbl>
              <c:idx val="5"/>
              <c:layout>
                <c:manualLayout>
                  <c:x val="4.8396854204477034E-3"/>
                  <c:y val="-7.9734247079899012E-2"/>
                </c:manualLayout>
              </c:layout>
              <c:showVal val="1"/>
            </c:dLbl>
            <c:dLbl>
              <c:idx val="6"/>
              <c:layout>
                <c:manualLayout>
                  <c:x val="2.4198427102238127E-3"/>
                  <c:y val="-0.18161689612644213"/>
                </c:manualLayout>
              </c:layout>
              <c:showVal val="1"/>
            </c:dLbl>
            <c:dLbl>
              <c:idx val="7"/>
              <c:layout>
                <c:manualLayout>
                  <c:x val="4.3557168784028856E-2"/>
                  <c:y val="-0.27906986477965989"/>
                </c:manualLayout>
              </c:layout>
              <c:showVal val="1"/>
            </c:dLbl>
            <c:dLbl>
              <c:idx val="8"/>
              <c:layout>
                <c:manualLayout>
                  <c:x val="4.5977011494252866E-2"/>
                  <c:y val="-0.22591370005971348"/>
                </c:manualLayout>
              </c:layout>
              <c:showVal val="1"/>
            </c:dLbl>
            <c:dLbl>
              <c:idx val="9"/>
              <c:layout>
                <c:manualLayout>
                  <c:x val="7.2595281306717316E-3"/>
                  <c:y val="-7.5304566686571303E-2"/>
                </c:manualLayout>
              </c:layout>
              <c:showVal val="1"/>
            </c:dLbl>
            <c:dLbl>
              <c:idx val="10"/>
              <c:layout>
                <c:manualLayout>
                  <c:x val="2.9038112522686878E-2"/>
                  <c:y val="-0.18604657651976444"/>
                </c:manualLayout>
              </c:layout>
              <c:showVal val="1"/>
            </c:dLbl>
            <c:dLbl>
              <c:idx val="11"/>
              <c:layout>
                <c:manualLayout>
                  <c:x val="0"/>
                  <c:y val="-7.0874886293243483E-2"/>
                </c:manualLayout>
              </c:layout>
              <c:showVal val="1"/>
            </c:dLbl>
            <c:dLbl>
              <c:idx val="12"/>
              <c:layout>
                <c:manualLayout>
                  <c:x val="7.2595281306717316E-3"/>
                  <c:y val="-0.11517169022652129"/>
                </c:manualLayout>
              </c:layout>
              <c:showVal val="1"/>
            </c:dLbl>
            <c:dLbl>
              <c:idx val="13"/>
              <c:layout>
                <c:manualLayout>
                  <c:x val="7.2595281306717316E-3"/>
                  <c:y val="-9.3023288259883263E-2"/>
                </c:manualLayout>
              </c:layout>
              <c:showVal val="1"/>
            </c:dLbl>
            <c:dLbl>
              <c:idx val="14"/>
              <c:layout>
                <c:manualLayout>
                  <c:x val="1.2099213551118888E-2"/>
                  <c:y val="-4.4296803933277194E-2"/>
                </c:manualLayout>
              </c:layout>
              <c:showVal val="1"/>
            </c:dLbl>
            <c:dLbl>
              <c:idx val="15"/>
              <c:layout>
                <c:manualLayout>
                  <c:x val="9.6793708408954311E-3"/>
                  <c:y val="-0.11960137061984831"/>
                </c:manualLayout>
              </c:layout>
              <c:showVal val="1"/>
            </c:dLbl>
            <c:dLbl>
              <c:idx val="16"/>
              <c:layout>
                <c:manualLayout>
                  <c:x val="7.2595281306717316E-3"/>
                  <c:y val="-7.0874886293243483E-2"/>
                </c:manualLayout>
              </c:layout>
              <c:showVal val="1"/>
            </c:dLbl>
            <c:dLbl>
              <c:idx val="17"/>
              <c:layout>
                <c:manualLayout>
                  <c:x val="2.9038112522686878E-2"/>
                  <c:y val="-7.5304566686571164E-2"/>
                </c:manualLayout>
              </c:layout>
              <c:showVal val="1"/>
            </c:dLbl>
            <c:numFmt formatCode="0.00%" sourceLinked="0"/>
            <c:showVal val="1"/>
          </c:dLbls>
          <c:cat>
            <c:strRef>
              <c:f>'[2]CUARTOS POR LOCALIDAD'!$B$11:$B$28</c:f>
              <c:strCache>
                <c:ptCount val="18"/>
                <c:pt idx="0">
                  <c:v>AKUMAL</c:v>
                </c:pt>
                <c:pt idx="1">
                  <c:v>COBA</c:v>
                </c:pt>
                <c:pt idx="2">
                  <c:v>KANTENAH</c:v>
                </c:pt>
                <c:pt idx="3">
                  <c:v>PAAMUL</c:v>
                </c:pt>
                <c:pt idx="4">
                  <c:v>PLAYA DEL CARMEN</c:v>
                </c:pt>
                <c:pt idx="5">
                  <c:v>PLAYA DEL SECRETO</c:v>
                </c:pt>
                <c:pt idx="6">
                  <c:v>PLAYA PARAISO</c:v>
                </c:pt>
                <c:pt idx="7">
                  <c:v>PLAYACAR</c:v>
                </c:pt>
                <c:pt idx="8">
                  <c:v>PUERTO AVENTURAS</c:v>
                </c:pt>
                <c:pt idx="9">
                  <c:v>PUNTA ALLEN </c:v>
                </c:pt>
                <c:pt idx="10">
                  <c:v>PUNTA BETE XCALACOCO</c:v>
                </c:pt>
                <c:pt idx="11">
                  <c:v>PUNTA BRAVA</c:v>
                </c:pt>
                <c:pt idx="12">
                  <c:v>PUNTA MAROMA</c:v>
                </c:pt>
                <c:pt idx="13">
                  <c:v>SIAN KA'AN</c:v>
                </c:pt>
                <c:pt idx="14">
                  <c:v>TANKAH</c:v>
                </c:pt>
                <c:pt idx="15">
                  <c:v>TULUM</c:v>
                </c:pt>
                <c:pt idx="16">
                  <c:v>XCARET</c:v>
                </c:pt>
                <c:pt idx="17">
                  <c:v>XPU-HA</c:v>
                </c:pt>
              </c:strCache>
            </c:strRef>
          </c:cat>
          <c:val>
            <c:numRef>
              <c:f>'CUARTOS POR LOCALIDAD'!$F$11:$F$28</c:f>
              <c:numCache>
                <c:formatCode>0.0%</c:formatCode>
                <c:ptCount val="18"/>
                <c:pt idx="0">
                  <c:v>9.5213158458498967E-2</c:v>
                </c:pt>
                <c:pt idx="1">
                  <c:v>1.1663611911166122E-3</c:v>
                </c:pt>
                <c:pt idx="2">
                  <c:v>6.9886458308538235E-2</c:v>
                </c:pt>
                <c:pt idx="3">
                  <c:v>4.7606579229249481E-4</c:v>
                </c:pt>
                <c:pt idx="4">
                  <c:v>0.18226178857918165</c:v>
                </c:pt>
                <c:pt idx="5">
                  <c:v>1.2853776391897361E-2</c:v>
                </c:pt>
                <c:pt idx="6">
                  <c:v>9.0857156459022634E-2</c:v>
                </c:pt>
                <c:pt idx="7">
                  <c:v>0.15976767989336127</c:v>
                </c:pt>
                <c:pt idx="8">
                  <c:v>0.12453881126371665</c:v>
                </c:pt>
                <c:pt idx="9">
                  <c:v>1.1187546118873628E-3</c:v>
                </c:pt>
                <c:pt idx="10">
                  <c:v>0.11106614934183905</c:v>
                </c:pt>
                <c:pt idx="11">
                  <c:v>1.6186236937944826E-2</c:v>
                </c:pt>
                <c:pt idx="12">
                  <c:v>5.177215491180881E-2</c:v>
                </c:pt>
                <c:pt idx="13">
                  <c:v>1.8090500107114803E-3</c:v>
                </c:pt>
                <c:pt idx="14">
                  <c:v>3.332460546047464E-3</c:v>
                </c:pt>
                <c:pt idx="15">
                  <c:v>4.8677727261907597E-2</c:v>
                </c:pt>
                <c:pt idx="16">
                  <c:v>1.7852467210968555E-2</c:v>
                </c:pt>
                <c:pt idx="17">
                  <c:v>1.1163742829259004E-2</c:v>
                </c:pt>
              </c:numCache>
            </c:numRef>
          </c:val>
        </c:ser>
        <c:dLbls>
          <c:showVal val="1"/>
        </c:dLbls>
        <c:gapWidth val="75"/>
        <c:shape val="cylinder"/>
        <c:axId val="121957376"/>
        <c:axId val="121959168"/>
        <c:axId val="0"/>
      </c:bar3DChart>
      <c:catAx>
        <c:axId val="121957376"/>
        <c:scaling>
          <c:orientation val="minMax"/>
        </c:scaling>
        <c:axPos val="b"/>
        <c:numFmt formatCode="General" sourceLinked="1"/>
        <c:majorTickMark val="none"/>
        <c:tickLblPos val="nextTo"/>
        <c:txPr>
          <a:bodyPr rot="-2700000" vert="horz"/>
          <a:lstStyle/>
          <a:p>
            <a:pPr>
              <a:defRPr sz="800"/>
            </a:pPr>
            <a:endParaRPr lang="es-MX"/>
          </a:p>
        </c:txPr>
        <c:crossAx val="121959168"/>
        <c:crosses val="autoZero"/>
        <c:auto val="1"/>
        <c:lblAlgn val="ctr"/>
        <c:lblOffset val="100"/>
      </c:catAx>
      <c:valAx>
        <c:axId val="121959168"/>
        <c:scaling>
          <c:orientation val="minMax"/>
        </c:scaling>
        <c:delete val="1"/>
        <c:axPos val="l"/>
        <c:numFmt formatCode="0.0%" sourceLinked="1"/>
        <c:tickLblPos val="none"/>
        <c:crossAx val="121957376"/>
        <c:crosses val="autoZero"/>
        <c:crossBetween val="between"/>
      </c:valAx>
      <c:spPr>
        <a:noFill/>
        <a:ln w="25400">
          <a:noFill/>
        </a:ln>
      </c:spPr>
    </c:plotArea>
    <c:plotVisOnly val="1"/>
    <c:dispBlanksAs val="gap"/>
  </c:chart>
  <c:spPr>
    <a:ln>
      <a:solidFill>
        <a:schemeClr val="bg1">
          <a:lumMod val="75000"/>
        </a:schemeClr>
      </a:solidFill>
    </a:ln>
  </c:spPr>
  <c:txPr>
    <a:bodyPr/>
    <a:lstStyle/>
    <a:p>
      <a:pPr>
        <a:defRPr sz="1050" b="0" i="0" u="none" strike="noStrike" baseline="0">
          <a:solidFill>
            <a:srgbClr val="000000"/>
          </a:solidFill>
          <a:latin typeface="Calibri"/>
          <a:ea typeface="Calibri"/>
          <a:cs typeface="Calibri"/>
        </a:defRPr>
      </a:pPr>
      <a:endParaRPr lang="es-MX"/>
    </a:p>
  </c:txPr>
  <c:printSettings>
    <c:headerFooter/>
    <c:pageMargins b="0.75000000000001465" l="0.70000000000000062" r="0.70000000000000062" t="0.75000000000001465"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lang val="es-MX"/>
  <c:style val="20"/>
  <c:chart>
    <c:title>
      <c:tx>
        <c:rich>
          <a:bodyPr/>
          <a:lstStyle/>
          <a:p>
            <a:pPr>
              <a:defRPr sz="1200"/>
            </a:pPr>
            <a:r>
              <a:rPr lang="es-MX" sz="1200"/>
              <a:t>AFLUENCIA GENERAL ENERO-DICIEMBRE</a:t>
            </a:r>
          </a:p>
        </c:rich>
      </c:tx>
    </c:title>
    <c:plotArea>
      <c:layout>
        <c:manualLayout>
          <c:layoutTarget val="inner"/>
          <c:xMode val="edge"/>
          <c:yMode val="edge"/>
          <c:x val="0.14798840769904345"/>
          <c:y val="0.16089129483814521"/>
          <c:w val="0.82145603674540679"/>
          <c:h val="0.68873432487605657"/>
        </c:manualLayout>
      </c:layout>
      <c:lineChart>
        <c:grouping val="standard"/>
        <c:ser>
          <c:idx val="0"/>
          <c:order val="0"/>
          <c:spPr>
            <a:ln>
              <a:solidFill>
                <a:schemeClr val="accent1">
                  <a:lumMod val="75000"/>
                </a:schemeClr>
              </a:solidFill>
            </a:ln>
          </c:spPr>
          <c:marker>
            <c:spPr>
              <a:solidFill>
                <a:schemeClr val="accent1">
                  <a:lumMod val="75000"/>
                </a:schemeClr>
              </a:solidFill>
              <a:ln>
                <a:solidFill>
                  <a:schemeClr val="accent1">
                    <a:lumMod val="75000"/>
                  </a:schemeClr>
                </a:solidFill>
              </a:ln>
            </c:spPr>
          </c:marker>
          <c:dLbls>
            <c:dLbl>
              <c:idx val="4"/>
              <c:layout>
                <c:manualLayout>
                  <c:x val="-5.3398444460497484E-2"/>
                  <c:y val="-4.6933889361390785E-2"/>
                </c:manualLayout>
              </c:layout>
              <c:dLblPos val="r"/>
              <c:showVal val="1"/>
            </c:dLbl>
            <c:numFmt formatCode="#,##0" sourceLinked="0"/>
            <c:dLblPos val="t"/>
            <c:showVal val="1"/>
          </c:dLbls>
          <c:cat>
            <c:numRef>
              <c:f>'COMPART. OCUP. AFLU. 2010-2014'!$L$9:$P$9</c:f>
              <c:numCache>
                <c:formatCode>General</c:formatCode>
                <c:ptCount val="5"/>
                <c:pt idx="0">
                  <c:v>2010</c:v>
                </c:pt>
                <c:pt idx="1">
                  <c:v>2011</c:v>
                </c:pt>
                <c:pt idx="2">
                  <c:v>2012</c:v>
                </c:pt>
                <c:pt idx="3">
                  <c:v>2013</c:v>
                </c:pt>
                <c:pt idx="4">
                  <c:v>2014</c:v>
                </c:pt>
              </c:numCache>
            </c:numRef>
          </c:cat>
          <c:val>
            <c:numRef>
              <c:f>'COMPART. OCUP. AFLU. 2010-2014'!$L$22:$P$22</c:f>
              <c:numCache>
                <c:formatCode>#,##0</c:formatCode>
                <c:ptCount val="5"/>
                <c:pt idx="0">
                  <c:v>3372687</c:v>
                </c:pt>
                <c:pt idx="1">
                  <c:v>3610367</c:v>
                </c:pt>
                <c:pt idx="2">
                  <c:v>3895548</c:v>
                </c:pt>
                <c:pt idx="3">
                  <c:v>4158135</c:v>
                </c:pt>
                <c:pt idx="4">
                  <c:v>4400222</c:v>
                </c:pt>
              </c:numCache>
            </c:numRef>
          </c:val>
        </c:ser>
        <c:dLbls>
          <c:showVal val="1"/>
        </c:dLbls>
        <c:marker val="1"/>
        <c:axId val="118105984"/>
        <c:axId val="118243328"/>
      </c:lineChart>
      <c:catAx>
        <c:axId val="118105984"/>
        <c:scaling>
          <c:orientation val="minMax"/>
        </c:scaling>
        <c:axPos val="b"/>
        <c:numFmt formatCode="General" sourceLinked="1"/>
        <c:majorTickMark val="none"/>
        <c:tickLblPos val="nextTo"/>
        <c:txPr>
          <a:bodyPr rot="0" vert="horz"/>
          <a:lstStyle/>
          <a:p>
            <a:pPr>
              <a:defRPr/>
            </a:pPr>
            <a:endParaRPr lang="es-MX"/>
          </a:p>
        </c:txPr>
        <c:crossAx val="118243328"/>
        <c:crosses val="autoZero"/>
        <c:auto val="1"/>
        <c:lblAlgn val="ctr"/>
        <c:lblOffset val="100"/>
      </c:catAx>
      <c:valAx>
        <c:axId val="118243328"/>
        <c:scaling>
          <c:orientation val="minMax"/>
        </c:scaling>
        <c:axPos val="l"/>
        <c:majorGridlines/>
        <c:numFmt formatCode="#,##0" sourceLinked="1"/>
        <c:majorTickMark val="none"/>
        <c:tickLblPos val="nextTo"/>
        <c:txPr>
          <a:bodyPr rot="0" vert="horz"/>
          <a:lstStyle/>
          <a:p>
            <a:pPr>
              <a:defRPr/>
            </a:pPr>
            <a:endParaRPr lang="es-MX"/>
          </a:p>
        </c:txPr>
        <c:crossAx val="118105984"/>
        <c:crosses val="autoZero"/>
        <c:crossBetween val="between"/>
      </c:valAx>
    </c:plotArea>
    <c:plotVisOnly val="1"/>
    <c:dispBlanksAs val="gap"/>
  </c:chart>
  <c:printSettings>
    <c:headerFooter/>
    <c:pageMargins b="0.75000000000001465" l="0.70000000000000062" r="0.70000000000000062" t="0.75000000000001465"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lang val="es-MX"/>
  <c:style val="21"/>
  <c:chart>
    <c:title>
      <c:txPr>
        <a:bodyPr/>
        <a:lstStyle/>
        <a:p>
          <a:pPr>
            <a:defRPr sz="900"/>
          </a:pPr>
          <a:endParaRPr lang="es-MX"/>
        </a:p>
      </c:txPr>
    </c:title>
    <c:plotArea>
      <c:layout/>
      <c:barChart>
        <c:barDir val="col"/>
        <c:grouping val="clustered"/>
        <c:ser>
          <c:idx val="0"/>
          <c:order val="0"/>
          <c:tx>
            <c:strRef>
              <c:f>'COMP.CTOS.NOCHE OCUP. 2010-2014'!$C$8</c:f>
              <c:strCache>
                <c:ptCount val="1"/>
                <c:pt idx="0">
                  <c:v>CUARTOS NOCHE OCUPADOS MENSUAL</c:v>
                </c:pt>
              </c:strCache>
            </c:strRef>
          </c:tx>
          <c:spPr>
            <a:gradFill flip="none" rotWithShape="1">
              <a:gsLst>
                <a:gs pos="0">
                  <a:srgbClr val="7030A0">
                    <a:tint val="66000"/>
                    <a:satMod val="160000"/>
                  </a:srgbClr>
                </a:gs>
                <a:gs pos="50000">
                  <a:srgbClr val="7030A0">
                    <a:tint val="44500"/>
                    <a:satMod val="160000"/>
                  </a:srgbClr>
                </a:gs>
                <a:gs pos="100000">
                  <a:srgbClr val="7030A0">
                    <a:tint val="23500"/>
                    <a:satMod val="160000"/>
                  </a:srgbClr>
                </a:gs>
              </a:gsLst>
              <a:lin ang="16200000" scaled="1"/>
              <a:tileRect/>
            </a:gradFill>
          </c:spPr>
          <c:dLbls>
            <c:txPr>
              <a:bodyPr/>
              <a:lstStyle/>
              <a:p>
                <a:pPr>
                  <a:defRPr sz="1000"/>
                </a:pPr>
                <a:endParaRPr lang="es-MX"/>
              </a:p>
            </c:txPr>
            <c:dLblPos val="outEnd"/>
            <c:showVal val="1"/>
          </c:dLbls>
          <c:cat>
            <c:numRef>
              <c:f>'COMP.CTOS.NOCHE OCUP. 2010-2014'!$C$9:$G$9</c:f>
              <c:numCache>
                <c:formatCode>General</c:formatCode>
                <c:ptCount val="5"/>
                <c:pt idx="0">
                  <c:v>2010</c:v>
                </c:pt>
                <c:pt idx="1">
                  <c:v>2011</c:v>
                </c:pt>
                <c:pt idx="2">
                  <c:v>2012</c:v>
                </c:pt>
                <c:pt idx="3">
                  <c:v>2013</c:v>
                </c:pt>
                <c:pt idx="4">
                  <c:v>2014</c:v>
                </c:pt>
              </c:numCache>
            </c:numRef>
          </c:cat>
          <c:val>
            <c:numRef>
              <c:f>'COMP.CTOS.NOCHE OCUP. 2010-2014'!$C$21:$G$21</c:f>
              <c:numCache>
                <c:formatCode>#,##0</c:formatCode>
                <c:ptCount val="5"/>
                <c:pt idx="0">
                  <c:v>858044</c:v>
                </c:pt>
                <c:pt idx="1">
                  <c:v>937014</c:v>
                </c:pt>
                <c:pt idx="2">
                  <c:v>996143</c:v>
                </c:pt>
                <c:pt idx="3">
                  <c:v>1018185</c:v>
                </c:pt>
                <c:pt idx="4">
                  <c:v>1086888.9718235449</c:v>
                </c:pt>
              </c:numCache>
            </c:numRef>
          </c:val>
        </c:ser>
        <c:axId val="118319360"/>
        <c:axId val="118514048"/>
      </c:barChart>
      <c:catAx>
        <c:axId val="118319360"/>
        <c:scaling>
          <c:orientation val="minMax"/>
        </c:scaling>
        <c:axPos val="b"/>
        <c:numFmt formatCode="General" sourceLinked="1"/>
        <c:tickLblPos val="nextTo"/>
        <c:txPr>
          <a:bodyPr/>
          <a:lstStyle/>
          <a:p>
            <a:pPr>
              <a:defRPr sz="900" b="1"/>
            </a:pPr>
            <a:endParaRPr lang="es-MX"/>
          </a:p>
        </c:txPr>
        <c:crossAx val="118514048"/>
        <c:crosses val="autoZero"/>
        <c:auto val="1"/>
        <c:lblAlgn val="ctr"/>
        <c:lblOffset val="100"/>
      </c:catAx>
      <c:valAx>
        <c:axId val="118514048"/>
        <c:scaling>
          <c:orientation val="minMax"/>
        </c:scaling>
        <c:axPos val="l"/>
        <c:majorGridlines/>
        <c:numFmt formatCode="#,##0" sourceLinked="1"/>
        <c:tickLblPos val="nextTo"/>
        <c:crossAx val="118319360"/>
        <c:crosses val="autoZero"/>
        <c:crossBetween val="between"/>
      </c:valAx>
      <c:spPr>
        <a:ln>
          <a:solidFill>
            <a:schemeClr val="bg1">
              <a:lumMod val="50000"/>
            </a:schemeClr>
          </a:solidFill>
        </a:ln>
      </c:spPr>
    </c:plotArea>
    <c:plotVisOnly val="1"/>
  </c:chart>
  <c:printSettings>
    <c:headerFooter/>
    <c:pageMargins b="0.75000000000001243" l="0.70000000000000062" r="0.70000000000000062" t="0.75000000000001243"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lang val="es-MX"/>
  <c:style val="24"/>
  <c:chart>
    <c:title>
      <c:txPr>
        <a:bodyPr/>
        <a:lstStyle/>
        <a:p>
          <a:pPr>
            <a:defRPr sz="1000"/>
          </a:pPr>
          <a:endParaRPr lang="es-MX"/>
        </a:p>
      </c:txPr>
    </c:title>
    <c:plotArea>
      <c:layout/>
      <c:barChart>
        <c:barDir val="col"/>
        <c:grouping val="clustered"/>
        <c:ser>
          <c:idx val="0"/>
          <c:order val="0"/>
          <c:tx>
            <c:strRef>
              <c:f>'COMP.CTOS.NOCHE OCUP. 2010-2014'!$C$23</c:f>
              <c:strCache>
                <c:ptCount val="1"/>
                <c:pt idx="0">
                  <c:v>CUARTOS NOCHE OCUPADOS ACUMULADO</c:v>
                </c:pt>
              </c:strCache>
            </c:strRef>
          </c:tx>
          <c:spPr>
            <a:gradFill flip="none" rotWithShape="1">
              <a:gsLst>
                <a:gs pos="0">
                  <a:srgbClr val="7FD13B">
                    <a:shade val="30000"/>
                    <a:satMod val="115000"/>
                  </a:srgbClr>
                </a:gs>
                <a:gs pos="50000">
                  <a:srgbClr val="7FD13B">
                    <a:shade val="67500"/>
                    <a:satMod val="115000"/>
                  </a:srgbClr>
                </a:gs>
                <a:gs pos="100000">
                  <a:srgbClr val="7FD13B">
                    <a:shade val="100000"/>
                    <a:satMod val="115000"/>
                  </a:srgbClr>
                </a:gs>
              </a:gsLst>
              <a:lin ang="5400000" scaled="1"/>
              <a:tileRect/>
            </a:gradFill>
          </c:spPr>
          <c:dLbls>
            <c:dLbl>
              <c:idx val="0"/>
              <c:layout>
                <c:manualLayout>
                  <c:x val="0"/>
                  <c:y val="2.9520295202952029E-2"/>
                </c:manualLayout>
              </c:layout>
              <c:dLblPos val="outEnd"/>
              <c:showVal val="1"/>
            </c:dLbl>
            <c:dLbl>
              <c:idx val="1"/>
              <c:layout>
                <c:manualLayout>
                  <c:x val="-1.5594532335938207E-2"/>
                  <c:y val="1.968019680196811E-2"/>
                </c:manualLayout>
              </c:layout>
              <c:dLblPos val="outEnd"/>
              <c:showVal val="1"/>
            </c:dLbl>
            <c:dLbl>
              <c:idx val="2"/>
              <c:layout>
                <c:manualLayout>
                  <c:x val="0"/>
                  <c:y val="1.968019680196811E-2"/>
                </c:manualLayout>
              </c:layout>
              <c:dLblPos val="outEnd"/>
              <c:showVal val="1"/>
            </c:dLbl>
            <c:dLbl>
              <c:idx val="3"/>
              <c:layout>
                <c:manualLayout>
                  <c:x val="-7.7972661679691036E-3"/>
                  <c:y val="1.968019680196811E-2"/>
                </c:manualLayout>
              </c:layout>
              <c:dLblPos val="outEnd"/>
              <c:showVal val="1"/>
            </c:dLbl>
            <c:dLbl>
              <c:idx val="4"/>
              <c:layout>
                <c:manualLayout>
                  <c:x val="1.1695899251953671E-2"/>
                  <c:y val="4.9200492004920311E-3"/>
                </c:manualLayout>
              </c:layout>
              <c:dLblPos val="outEnd"/>
              <c:showVal val="1"/>
            </c:dLbl>
            <c:dLblPos val="outEnd"/>
            <c:showVal val="1"/>
          </c:dLbls>
          <c:cat>
            <c:numRef>
              <c:f>'COMP.CTOS.NOCHE OCUP. 2010-2014'!$C$24:$G$24</c:f>
              <c:numCache>
                <c:formatCode>General</c:formatCode>
                <c:ptCount val="5"/>
                <c:pt idx="0">
                  <c:v>2010</c:v>
                </c:pt>
                <c:pt idx="1">
                  <c:v>2011</c:v>
                </c:pt>
                <c:pt idx="2">
                  <c:v>2012</c:v>
                </c:pt>
                <c:pt idx="3">
                  <c:v>2013</c:v>
                </c:pt>
                <c:pt idx="4">
                  <c:v>2014</c:v>
                </c:pt>
              </c:numCache>
            </c:numRef>
          </c:cat>
          <c:val>
            <c:numRef>
              <c:f>'COMP.CTOS.NOCHE OCUP. 2010-2014'!$C$35:$G$35</c:f>
              <c:numCache>
                <c:formatCode>#,##0</c:formatCode>
                <c:ptCount val="5"/>
                <c:pt idx="0">
                  <c:v>9453831</c:v>
                </c:pt>
                <c:pt idx="1">
                  <c:v>10197654</c:v>
                </c:pt>
                <c:pt idx="2">
                  <c:v>10989796</c:v>
                </c:pt>
                <c:pt idx="3">
                  <c:v>11696220</c:v>
                </c:pt>
                <c:pt idx="4">
                  <c:v>12108963.971823545</c:v>
                </c:pt>
              </c:numCache>
            </c:numRef>
          </c:val>
        </c:ser>
        <c:axId val="118801536"/>
        <c:axId val="119177600"/>
      </c:barChart>
      <c:catAx>
        <c:axId val="118801536"/>
        <c:scaling>
          <c:orientation val="minMax"/>
        </c:scaling>
        <c:axPos val="b"/>
        <c:numFmt formatCode="General" sourceLinked="1"/>
        <c:tickLblPos val="nextTo"/>
        <c:txPr>
          <a:bodyPr/>
          <a:lstStyle/>
          <a:p>
            <a:pPr>
              <a:defRPr b="1"/>
            </a:pPr>
            <a:endParaRPr lang="es-MX"/>
          </a:p>
        </c:txPr>
        <c:crossAx val="119177600"/>
        <c:crosses val="autoZero"/>
        <c:auto val="1"/>
        <c:lblAlgn val="ctr"/>
        <c:lblOffset val="100"/>
      </c:catAx>
      <c:valAx>
        <c:axId val="119177600"/>
        <c:scaling>
          <c:orientation val="minMax"/>
        </c:scaling>
        <c:axPos val="l"/>
        <c:majorGridlines/>
        <c:numFmt formatCode="#,##0" sourceLinked="1"/>
        <c:tickLblPos val="nextTo"/>
        <c:crossAx val="118801536"/>
        <c:crosses val="autoZero"/>
        <c:crossBetween val="between"/>
      </c:valAx>
    </c:plotArea>
    <c:plotVisOnly val="1"/>
  </c:chart>
  <c:printSettings>
    <c:headerFooter/>
    <c:pageMargins b="0.75000000000001266" l="0.70000000000000062" r="0.70000000000000062" t="0.75000000000001266"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lang val="es-MX"/>
  <c:chart>
    <c:title>
      <c:tx>
        <c:rich>
          <a:bodyPr/>
          <a:lstStyle/>
          <a:p>
            <a:pPr>
              <a:defRPr sz="2600" b="0" i="0" u="none" strike="noStrike" baseline="0">
                <a:solidFill>
                  <a:srgbClr val="000000"/>
                </a:solidFill>
                <a:latin typeface="Arial"/>
                <a:ea typeface="Arial"/>
                <a:cs typeface="Arial"/>
              </a:defRPr>
            </a:pPr>
            <a:r>
              <a:rPr lang="es-MX"/>
              <a:t>D I C I E M B R E     2  0  0  4  
OCUPACION GENERAL</a:t>
            </a:r>
          </a:p>
        </c:rich>
      </c:tx>
      <c:spPr>
        <a:noFill/>
        <a:ln w="25400">
          <a:noFill/>
        </a:ln>
      </c:spPr>
    </c:title>
    <c:plotArea>
      <c:layout/>
      <c:lineChart>
        <c:grouping val="standard"/>
        <c:ser>
          <c:idx val="0"/>
          <c:order val="0"/>
          <c:tx>
            <c:strRef>
              <c:f>[1]Hoja1!$A$12</c:f>
              <c:strCache>
                <c:ptCount val="1"/>
                <c:pt idx="0">
                  <c:v>OCUPACION GENERAL</c:v>
                </c:pt>
              </c:strCache>
            </c:strRef>
          </c:tx>
          <c:spPr>
            <a:ln w="38100">
              <a:solidFill>
                <a:srgbClr val="0000FF"/>
              </a:solidFill>
              <a:prstDash val="solid"/>
            </a:ln>
          </c:spPr>
          <c:marker>
            <c:symbol val="diamond"/>
            <c:size val="9"/>
            <c:spPr>
              <a:solidFill>
                <a:srgbClr val="0000FF"/>
              </a:solidFill>
              <a:ln>
                <a:solidFill>
                  <a:srgbClr val="0000FF"/>
                </a:solidFill>
                <a:prstDash val="solid"/>
              </a:ln>
            </c:spPr>
          </c:marker>
          <c:val>
            <c:numRef>
              <c:f>[1]Hoja1!$B$12:$AF$12</c:f>
              <c:numCache>
                <c:formatCode>General</c:formatCode>
                <c:ptCount val="31"/>
                <c:pt idx="0">
                  <c:v>0.77890000000000004</c:v>
                </c:pt>
                <c:pt idx="1">
                  <c:v>0.78469999999999995</c:v>
                </c:pt>
                <c:pt idx="2">
                  <c:v>0.82020000000000004</c:v>
                </c:pt>
                <c:pt idx="3">
                  <c:v>0.84030000000000005</c:v>
                </c:pt>
                <c:pt idx="4">
                  <c:v>0.86739999999999995</c:v>
                </c:pt>
                <c:pt idx="5">
                  <c:v>0.83509999999999995</c:v>
                </c:pt>
                <c:pt idx="6">
                  <c:v>0.83230000000000004</c:v>
                </c:pt>
                <c:pt idx="7">
                  <c:v>0.84079999999999999</c:v>
                </c:pt>
                <c:pt idx="8">
                  <c:v>0.85129999999999995</c:v>
                </c:pt>
                <c:pt idx="9">
                  <c:v>0.83120000000000005</c:v>
                </c:pt>
                <c:pt idx="10">
                  <c:v>0.81159999999999999</c:v>
                </c:pt>
                <c:pt idx="11">
                  <c:v>0.80530000000000002</c:v>
                </c:pt>
                <c:pt idx="12">
                  <c:v>0.75929999999999997</c:v>
                </c:pt>
                <c:pt idx="13">
                  <c:v>0.72360000000000002</c:v>
                </c:pt>
                <c:pt idx="14">
                  <c:v>0.70989999999999998</c:v>
                </c:pt>
                <c:pt idx="15">
                  <c:v>0.70750000000000002</c:v>
                </c:pt>
                <c:pt idx="16">
                  <c:v>0.72199999999999998</c:v>
                </c:pt>
                <c:pt idx="17">
                  <c:v>0.75119999999999998</c:v>
                </c:pt>
                <c:pt idx="18">
                  <c:v>0.78559999999999997</c:v>
                </c:pt>
                <c:pt idx="19">
                  <c:v>0.80810000000000004</c:v>
                </c:pt>
                <c:pt idx="20">
                  <c:v>0.81289999999999996</c:v>
                </c:pt>
                <c:pt idx="21">
                  <c:v>0.84119999999999995</c:v>
                </c:pt>
                <c:pt idx="22">
                  <c:v>0.84399999999999997</c:v>
                </c:pt>
                <c:pt idx="23">
                  <c:v>0.8357</c:v>
                </c:pt>
                <c:pt idx="24">
                  <c:v>0.81769999999999998</c:v>
                </c:pt>
                <c:pt idx="25">
                  <c:v>0.85909999999999997</c:v>
                </c:pt>
                <c:pt idx="26">
                  <c:v>0.91990000000000005</c:v>
                </c:pt>
                <c:pt idx="27">
                  <c:v>0.95840000000000003</c:v>
                </c:pt>
                <c:pt idx="28">
                  <c:v>0.97550000000000003</c:v>
                </c:pt>
                <c:pt idx="29">
                  <c:v>0.97330000000000005</c:v>
                </c:pt>
                <c:pt idx="30">
                  <c:v>0.96060000000000001</c:v>
                </c:pt>
              </c:numCache>
            </c:numRef>
          </c:val>
        </c:ser>
        <c:ser>
          <c:idx val="1"/>
          <c:order val="1"/>
          <c:tx>
            <c:strRef>
              <c:f>[1]Hoja1!$A$13</c:f>
              <c:strCache>
                <c:ptCount val="1"/>
                <c:pt idx="0">
                  <c:v>OCUPACION PLAYACAR</c:v>
                </c:pt>
              </c:strCache>
            </c:strRef>
          </c:tx>
          <c:spPr>
            <a:ln w="38100">
              <a:solidFill>
                <a:srgbClr val="FF0000"/>
              </a:solidFill>
              <a:prstDash val="solid"/>
            </a:ln>
          </c:spPr>
          <c:marker>
            <c:symbol val="square"/>
            <c:size val="9"/>
            <c:spPr>
              <a:solidFill>
                <a:srgbClr val="FF0000"/>
              </a:solidFill>
              <a:ln>
                <a:solidFill>
                  <a:srgbClr val="FF0000"/>
                </a:solidFill>
                <a:prstDash val="solid"/>
              </a:ln>
            </c:spPr>
          </c:marker>
          <c:val>
            <c:numRef>
              <c:f>[1]Hoja1!$B$13:$AF$13</c:f>
              <c:numCache>
                <c:formatCode>General</c:formatCode>
                <c:ptCount val="31"/>
                <c:pt idx="0">
                  <c:v>0.82430000000000003</c:v>
                </c:pt>
                <c:pt idx="1">
                  <c:v>0.82589999999999997</c:v>
                </c:pt>
                <c:pt idx="2">
                  <c:v>0.89359999999999995</c:v>
                </c:pt>
                <c:pt idx="3">
                  <c:v>0.89200000000000002</c:v>
                </c:pt>
                <c:pt idx="4">
                  <c:v>0.8992</c:v>
                </c:pt>
                <c:pt idx="5">
                  <c:v>0.88439999999999996</c:v>
                </c:pt>
                <c:pt idx="6">
                  <c:v>0.83350000000000002</c:v>
                </c:pt>
                <c:pt idx="7">
                  <c:v>0.88109999999999999</c:v>
                </c:pt>
                <c:pt idx="8">
                  <c:v>0.88619999999999999</c:v>
                </c:pt>
                <c:pt idx="9">
                  <c:v>0.87639999999999996</c:v>
                </c:pt>
                <c:pt idx="10">
                  <c:v>0.8901</c:v>
                </c:pt>
                <c:pt idx="11">
                  <c:v>0.91149999999999998</c:v>
                </c:pt>
                <c:pt idx="12">
                  <c:v>0.85150000000000003</c:v>
                </c:pt>
                <c:pt idx="13">
                  <c:v>0.83089999999999997</c:v>
                </c:pt>
                <c:pt idx="14">
                  <c:v>0.82299999999999995</c:v>
                </c:pt>
                <c:pt idx="15">
                  <c:v>0.79649999999999999</c:v>
                </c:pt>
                <c:pt idx="16">
                  <c:v>0.84019999999999995</c:v>
                </c:pt>
                <c:pt idx="17">
                  <c:v>0.86780000000000002</c:v>
                </c:pt>
                <c:pt idx="18">
                  <c:v>0.88580000000000003</c:v>
                </c:pt>
                <c:pt idx="19">
                  <c:v>0.87129999999999996</c:v>
                </c:pt>
                <c:pt idx="20">
                  <c:v>0.87949999999999995</c:v>
                </c:pt>
                <c:pt idx="21">
                  <c:v>0.91310000000000002</c:v>
                </c:pt>
                <c:pt idx="22">
                  <c:v>0.88929999999999998</c:v>
                </c:pt>
                <c:pt idx="23">
                  <c:v>0.85070000000000001</c:v>
                </c:pt>
                <c:pt idx="24">
                  <c:v>0.83660000000000001</c:v>
                </c:pt>
                <c:pt idx="25">
                  <c:v>0.86470000000000002</c:v>
                </c:pt>
                <c:pt idx="26">
                  <c:v>0.95199999999999996</c:v>
                </c:pt>
                <c:pt idx="27">
                  <c:v>0.97309999999999997</c:v>
                </c:pt>
                <c:pt idx="28">
                  <c:v>0.97470000000000001</c:v>
                </c:pt>
                <c:pt idx="29">
                  <c:v>0.98829999999999996</c:v>
                </c:pt>
                <c:pt idx="30">
                  <c:v>0.96960000000000002</c:v>
                </c:pt>
              </c:numCache>
            </c:numRef>
          </c:val>
        </c:ser>
        <c:ser>
          <c:idx val="2"/>
          <c:order val="2"/>
          <c:tx>
            <c:strRef>
              <c:f>[1]Hoja1!$A$14</c:f>
              <c:strCache>
                <c:ptCount val="1"/>
                <c:pt idx="0">
                  <c:v>OCUPACION PLAYA DEL CARMEN</c:v>
                </c:pt>
              </c:strCache>
            </c:strRef>
          </c:tx>
          <c:spPr>
            <a:ln w="38100">
              <a:solidFill>
                <a:srgbClr val="FF00FF"/>
              </a:solidFill>
              <a:prstDash val="solid"/>
            </a:ln>
          </c:spPr>
          <c:marker>
            <c:symbol val="triangle"/>
            <c:size val="9"/>
            <c:spPr>
              <a:solidFill>
                <a:srgbClr val="FF00FF"/>
              </a:solidFill>
              <a:ln>
                <a:solidFill>
                  <a:srgbClr val="FF00FF"/>
                </a:solidFill>
                <a:prstDash val="solid"/>
              </a:ln>
            </c:spPr>
          </c:marker>
          <c:val>
            <c:numRef>
              <c:f>[1]Hoja1!$B$14:$AF$14</c:f>
              <c:numCache>
                <c:formatCode>General</c:formatCode>
                <c:ptCount val="31"/>
                <c:pt idx="0">
                  <c:v>0.73499999999999999</c:v>
                </c:pt>
                <c:pt idx="1">
                  <c:v>0.73540000000000005</c:v>
                </c:pt>
                <c:pt idx="2">
                  <c:v>0.75739999999999996</c:v>
                </c:pt>
                <c:pt idx="3">
                  <c:v>0.75900000000000001</c:v>
                </c:pt>
                <c:pt idx="4">
                  <c:v>0.77270000000000005</c:v>
                </c:pt>
                <c:pt idx="5">
                  <c:v>0.75180000000000002</c:v>
                </c:pt>
                <c:pt idx="6">
                  <c:v>0.73380000000000001</c:v>
                </c:pt>
                <c:pt idx="7">
                  <c:v>0.7288</c:v>
                </c:pt>
                <c:pt idx="8">
                  <c:v>0.73060000000000003</c:v>
                </c:pt>
                <c:pt idx="9">
                  <c:v>0.74660000000000004</c:v>
                </c:pt>
                <c:pt idx="10">
                  <c:v>0.75870000000000004</c:v>
                </c:pt>
                <c:pt idx="11">
                  <c:v>0.77600000000000002</c:v>
                </c:pt>
                <c:pt idx="12">
                  <c:v>0.71460000000000001</c:v>
                </c:pt>
                <c:pt idx="13">
                  <c:v>0.65839999999999999</c:v>
                </c:pt>
                <c:pt idx="14">
                  <c:v>0.64</c:v>
                </c:pt>
                <c:pt idx="15">
                  <c:v>0.6331</c:v>
                </c:pt>
                <c:pt idx="16">
                  <c:v>0.65359999999999996</c:v>
                </c:pt>
                <c:pt idx="17">
                  <c:v>0.69889999999999997</c:v>
                </c:pt>
                <c:pt idx="18">
                  <c:v>0.76949999999999996</c:v>
                </c:pt>
                <c:pt idx="19">
                  <c:v>0.77539999999999998</c:v>
                </c:pt>
                <c:pt idx="20">
                  <c:v>0.7591</c:v>
                </c:pt>
                <c:pt idx="21">
                  <c:v>0.80349999999999999</c:v>
                </c:pt>
                <c:pt idx="22">
                  <c:v>0.82589999999999997</c:v>
                </c:pt>
                <c:pt idx="23">
                  <c:v>0.84799999999999998</c:v>
                </c:pt>
                <c:pt idx="24">
                  <c:v>0.87929999999999997</c:v>
                </c:pt>
                <c:pt idx="25">
                  <c:v>0.89370000000000005</c:v>
                </c:pt>
                <c:pt idx="26">
                  <c:v>0.9415</c:v>
                </c:pt>
                <c:pt idx="27">
                  <c:v>0.97040000000000004</c:v>
                </c:pt>
                <c:pt idx="28">
                  <c:v>0.96440000000000003</c:v>
                </c:pt>
                <c:pt idx="29">
                  <c:v>0.97340000000000004</c:v>
                </c:pt>
                <c:pt idx="30">
                  <c:v>0.97670000000000001</c:v>
                </c:pt>
              </c:numCache>
            </c:numRef>
          </c:val>
        </c:ser>
        <c:ser>
          <c:idx val="3"/>
          <c:order val="3"/>
          <c:tx>
            <c:strRef>
              <c:f>[1]Hoja1!$A$15</c:f>
              <c:strCache>
                <c:ptCount val="1"/>
                <c:pt idx="0">
                  <c:v>OCUPACION PLAN EUROPEO</c:v>
                </c:pt>
              </c:strCache>
            </c:strRef>
          </c:tx>
          <c:spPr>
            <a:ln w="38100">
              <a:solidFill>
                <a:srgbClr val="800080"/>
              </a:solidFill>
              <a:prstDash val="solid"/>
            </a:ln>
          </c:spPr>
          <c:marker>
            <c:symbol val="square"/>
            <c:size val="9"/>
            <c:spPr>
              <a:solidFill>
                <a:srgbClr val="800080"/>
              </a:solidFill>
              <a:ln>
                <a:solidFill>
                  <a:srgbClr val="800080"/>
                </a:solidFill>
                <a:prstDash val="solid"/>
              </a:ln>
            </c:spPr>
          </c:marker>
          <c:val>
            <c:numRef>
              <c:f>[1]Hoja1!$B$15:$AF$15</c:f>
              <c:numCache>
                <c:formatCode>General</c:formatCode>
                <c:ptCount val="31"/>
                <c:pt idx="0">
                  <c:v>0.72130000000000005</c:v>
                </c:pt>
                <c:pt idx="1">
                  <c:v>0.70579999999999998</c:v>
                </c:pt>
                <c:pt idx="2">
                  <c:v>0.70879999999999999</c:v>
                </c:pt>
                <c:pt idx="3">
                  <c:v>0.72470000000000001</c:v>
                </c:pt>
                <c:pt idx="4">
                  <c:v>0.71479999999999999</c:v>
                </c:pt>
                <c:pt idx="5">
                  <c:v>0.69</c:v>
                </c:pt>
                <c:pt idx="6">
                  <c:v>0.66710000000000003</c:v>
                </c:pt>
                <c:pt idx="7">
                  <c:v>0.66810000000000003</c:v>
                </c:pt>
                <c:pt idx="8">
                  <c:v>0.6804</c:v>
                </c:pt>
                <c:pt idx="9">
                  <c:v>0.6895</c:v>
                </c:pt>
                <c:pt idx="10">
                  <c:v>0.70320000000000005</c:v>
                </c:pt>
                <c:pt idx="11">
                  <c:v>0.70309999999999995</c:v>
                </c:pt>
                <c:pt idx="12">
                  <c:v>0.68369999999999997</c:v>
                </c:pt>
                <c:pt idx="13">
                  <c:v>0.63249999999999995</c:v>
                </c:pt>
                <c:pt idx="14">
                  <c:v>0.62470000000000003</c:v>
                </c:pt>
                <c:pt idx="15">
                  <c:v>0.63460000000000005</c:v>
                </c:pt>
                <c:pt idx="16">
                  <c:v>0.64639999999999997</c:v>
                </c:pt>
                <c:pt idx="17">
                  <c:v>0.60880000000000001</c:v>
                </c:pt>
                <c:pt idx="18">
                  <c:v>0.65329999999999999</c:v>
                </c:pt>
                <c:pt idx="19">
                  <c:v>0.69130000000000003</c:v>
                </c:pt>
                <c:pt idx="20">
                  <c:v>0.70499999999999996</c:v>
                </c:pt>
                <c:pt idx="21">
                  <c:v>0.73909999999999998</c:v>
                </c:pt>
                <c:pt idx="22">
                  <c:v>0.7792</c:v>
                </c:pt>
                <c:pt idx="23">
                  <c:v>0.80740000000000001</c:v>
                </c:pt>
                <c:pt idx="24">
                  <c:v>0.83440000000000003</c:v>
                </c:pt>
                <c:pt idx="25">
                  <c:v>0.86150000000000004</c:v>
                </c:pt>
                <c:pt idx="26">
                  <c:v>0.89629999999999999</c:v>
                </c:pt>
                <c:pt idx="27">
                  <c:v>0.93689999999999996</c:v>
                </c:pt>
                <c:pt idx="28">
                  <c:v>0.92520000000000002</c:v>
                </c:pt>
                <c:pt idx="29">
                  <c:v>0.94020000000000004</c:v>
                </c:pt>
                <c:pt idx="30">
                  <c:v>0.92769999999999997</c:v>
                </c:pt>
              </c:numCache>
            </c:numRef>
          </c:val>
        </c:ser>
        <c:ser>
          <c:idx val="4"/>
          <c:order val="4"/>
          <c:tx>
            <c:strRef>
              <c:f>[1]Hoja1!$A$16</c:f>
              <c:strCache>
                <c:ptCount val="1"/>
                <c:pt idx="0">
                  <c:v>OCUPACION TODO INCLUIDO</c:v>
                </c:pt>
              </c:strCache>
            </c:strRef>
          </c:tx>
          <c:spPr>
            <a:ln w="38100">
              <a:solidFill>
                <a:srgbClr val="339933"/>
              </a:solidFill>
              <a:prstDash val="solid"/>
            </a:ln>
          </c:spPr>
          <c:marker>
            <c:symbol val="square"/>
            <c:size val="9"/>
            <c:spPr>
              <a:solidFill>
                <a:srgbClr val="339933"/>
              </a:solidFill>
              <a:ln>
                <a:solidFill>
                  <a:srgbClr val="339933"/>
                </a:solidFill>
                <a:prstDash val="solid"/>
              </a:ln>
            </c:spPr>
          </c:marker>
          <c:val>
            <c:numRef>
              <c:f>[1]Hoja1!$B$16:$AF$16</c:f>
              <c:numCache>
                <c:formatCode>General</c:formatCode>
                <c:ptCount val="31"/>
                <c:pt idx="0">
                  <c:v>0.78969999999999996</c:v>
                </c:pt>
                <c:pt idx="1">
                  <c:v>0.80879999999999996</c:v>
                </c:pt>
                <c:pt idx="2">
                  <c:v>0.84089999999999998</c:v>
                </c:pt>
                <c:pt idx="3">
                  <c:v>0.86229999999999996</c:v>
                </c:pt>
                <c:pt idx="4">
                  <c:v>0.89400000000000002</c:v>
                </c:pt>
                <c:pt idx="5">
                  <c:v>0.85980000000000001</c:v>
                </c:pt>
                <c:pt idx="6">
                  <c:v>0.8619</c:v>
                </c:pt>
                <c:pt idx="7">
                  <c:v>0.87219999999999998</c:v>
                </c:pt>
                <c:pt idx="8">
                  <c:v>0.88139999999999996</c:v>
                </c:pt>
                <c:pt idx="9">
                  <c:v>0.85580000000000001</c:v>
                </c:pt>
                <c:pt idx="10">
                  <c:v>0.83160000000000001</c:v>
                </c:pt>
                <c:pt idx="11">
                  <c:v>0.82350000000000001</c:v>
                </c:pt>
                <c:pt idx="12">
                  <c:v>0.77590000000000003</c:v>
                </c:pt>
                <c:pt idx="13">
                  <c:v>0.74319999999999997</c:v>
                </c:pt>
                <c:pt idx="14">
                  <c:v>0.72870000000000001</c:v>
                </c:pt>
                <c:pt idx="15">
                  <c:v>0.72489999999999999</c:v>
                </c:pt>
                <c:pt idx="16">
                  <c:v>0.74070000000000003</c:v>
                </c:pt>
                <c:pt idx="17">
                  <c:v>0.78049999999999997</c:v>
                </c:pt>
                <c:pt idx="18">
                  <c:v>0.8115</c:v>
                </c:pt>
                <c:pt idx="19">
                  <c:v>0.83009999999999995</c:v>
                </c:pt>
                <c:pt idx="20">
                  <c:v>0.83389999999999997</c:v>
                </c:pt>
                <c:pt idx="21">
                  <c:v>0.86019999999999996</c:v>
                </c:pt>
                <c:pt idx="22">
                  <c:v>0.85570000000000002</c:v>
                </c:pt>
                <c:pt idx="23">
                  <c:v>0.8921</c:v>
                </c:pt>
                <c:pt idx="24">
                  <c:v>0.81369999999999998</c:v>
                </c:pt>
                <c:pt idx="25">
                  <c:v>0.85740000000000005</c:v>
                </c:pt>
                <c:pt idx="26">
                  <c:v>0.92490000000000006</c:v>
                </c:pt>
                <c:pt idx="27">
                  <c:v>0.96230000000000004</c:v>
                </c:pt>
                <c:pt idx="28">
                  <c:v>0.98450000000000004</c:v>
                </c:pt>
                <c:pt idx="29">
                  <c:v>0.9798</c:v>
                </c:pt>
                <c:pt idx="30">
                  <c:v>0.96660000000000001</c:v>
                </c:pt>
              </c:numCache>
            </c:numRef>
          </c:val>
        </c:ser>
        <c:ser>
          <c:idx val="5"/>
          <c:order val="5"/>
          <c:tx>
            <c:strRef>
              <c:f>[1]Hoja1!$A$17</c:f>
              <c:strCache>
                <c:ptCount val="1"/>
                <c:pt idx="0">
                  <c:v>OCUP. HOTELES PEQ. (menos 60 Hab.)</c:v>
                </c:pt>
              </c:strCache>
            </c:strRef>
          </c:tx>
          <c:spPr>
            <a:ln w="38100">
              <a:solidFill>
                <a:srgbClr val="00CCFF"/>
              </a:solidFill>
              <a:prstDash val="solid"/>
            </a:ln>
          </c:spPr>
          <c:marker>
            <c:symbol val="circle"/>
            <c:size val="9"/>
            <c:spPr>
              <a:solidFill>
                <a:srgbClr val="00CCFF"/>
              </a:solidFill>
              <a:ln>
                <a:solidFill>
                  <a:srgbClr val="00CCFF"/>
                </a:solidFill>
                <a:prstDash val="solid"/>
              </a:ln>
            </c:spPr>
          </c:marker>
          <c:val>
            <c:numRef>
              <c:f>[1]Hoja1!$B$17:$AF$17</c:f>
              <c:numCache>
                <c:formatCode>General</c:formatCode>
                <c:ptCount val="31"/>
                <c:pt idx="0">
                  <c:v>0.60389999999999999</c:v>
                </c:pt>
                <c:pt idx="1">
                  <c:v>0.55469999999999997</c:v>
                </c:pt>
                <c:pt idx="2">
                  <c:v>0.56200000000000006</c:v>
                </c:pt>
                <c:pt idx="3">
                  <c:v>0.5857</c:v>
                </c:pt>
                <c:pt idx="4">
                  <c:v>0.57199999999999995</c:v>
                </c:pt>
                <c:pt idx="5">
                  <c:v>0.52139999999999997</c:v>
                </c:pt>
                <c:pt idx="6">
                  <c:v>0.49270000000000003</c:v>
                </c:pt>
                <c:pt idx="7">
                  <c:v>0.48459999999999998</c:v>
                </c:pt>
                <c:pt idx="8">
                  <c:v>0.49409999999999998</c:v>
                </c:pt>
                <c:pt idx="9">
                  <c:v>0.52659999999999996</c:v>
                </c:pt>
                <c:pt idx="10">
                  <c:v>0.55979999999999996</c:v>
                </c:pt>
                <c:pt idx="11">
                  <c:v>0.58550000000000002</c:v>
                </c:pt>
                <c:pt idx="12">
                  <c:v>0.52880000000000005</c:v>
                </c:pt>
                <c:pt idx="13">
                  <c:v>0.46800000000000003</c:v>
                </c:pt>
                <c:pt idx="14">
                  <c:v>0.45669999999999999</c:v>
                </c:pt>
                <c:pt idx="15">
                  <c:v>0.46879999999999999</c:v>
                </c:pt>
                <c:pt idx="16">
                  <c:v>0.4844</c:v>
                </c:pt>
                <c:pt idx="17">
                  <c:v>0.52239999999999998</c:v>
                </c:pt>
                <c:pt idx="18">
                  <c:v>0.5917</c:v>
                </c:pt>
                <c:pt idx="19">
                  <c:v>0.56850000000000001</c:v>
                </c:pt>
                <c:pt idx="20">
                  <c:v>0.5706</c:v>
                </c:pt>
                <c:pt idx="21">
                  <c:v>0.63190000000000002</c:v>
                </c:pt>
                <c:pt idx="22">
                  <c:v>0.70140000000000002</c:v>
                </c:pt>
                <c:pt idx="23">
                  <c:v>0.75600000000000001</c:v>
                </c:pt>
                <c:pt idx="24">
                  <c:v>0.80469999999999997</c:v>
                </c:pt>
                <c:pt idx="25">
                  <c:v>0.85170000000000001</c:v>
                </c:pt>
                <c:pt idx="26">
                  <c:v>0.9163</c:v>
                </c:pt>
                <c:pt idx="27">
                  <c:v>0.94820000000000004</c:v>
                </c:pt>
                <c:pt idx="28">
                  <c:v>0.9284</c:v>
                </c:pt>
                <c:pt idx="29">
                  <c:v>0.95069999999999999</c:v>
                </c:pt>
                <c:pt idx="30">
                  <c:v>0.95140000000000002</c:v>
                </c:pt>
              </c:numCache>
            </c:numRef>
          </c:val>
        </c:ser>
        <c:ser>
          <c:idx val="6"/>
          <c:order val="6"/>
          <c:tx>
            <c:strRef>
              <c:f>[1]Hoja1!$A$18</c:f>
              <c:strCache>
                <c:ptCount val="1"/>
                <c:pt idx="0">
                  <c:v>RESTO DE HOTELES</c:v>
                </c:pt>
              </c:strCache>
            </c:strRef>
          </c:tx>
          <c:spPr>
            <a:ln w="38100">
              <a:solidFill>
                <a:srgbClr val="CC99FF"/>
              </a:solidFill>
              <a:prstDash val="solid"/>
            </a:ln>
          </c:spPr>
          <c:marker>
            <c:symbol val="circle"/>
            <c:size val="9"/>
            <c:spPr>
              <a:solidFill>
                <a:srgbClr val="CC99FF"/>
              </a:solidFill>
              <a:ln>
                <a:solidFill>
                  <a:srgbClr val="CC99FF"/>
                </a:solidFill>
                <a:prstDash val="solid"/>
              </a:ln>
            </c:spPr>
          </c:marker>
          <c:val>
            <c:numRef>
              <c:f>[1]Hoja1!$B$18:$AF$18</c:f>
              <c:numCache>
                <c:formatCode>General</c:formatCode>
                <c:ptCount val="31"/>
                <c:pt idx="0">
                  <c:v>0.72230000000000005</c:v>
                </c:pt>
                <c:pt idx="1">
                  <c:v>0.70520000000000005</c:v>
                </c:pt>
                <c:pt idx="2">
                  <c:v>0.71209999999999996</c:v>
                </c:pt>
                <c:pt idx="3">
                  <c:v>0.72150000000000003</c:v>
                </c:pt>
                <c:pt idx="4">
                  <c:v>0.72040000000000004</c:v>
                </c:pt>
                <c:pt idx="5">
                  <c:v>0.70089999999999997</c:v>
                </c:pt>
                <c:pt idx="6">
                  <c:v>0.67269999999999996</c:v>
                </c:pt>
                <c:pt idx="7">
                  <c:v>0.66749999999999998</c:v>
                </c:pt>
                <c:pt idx="8">
                  <c:v>0.68540000000000001</c:v>
                </c:pt>
                <c:pt idx="9">
                  <c:v>0.69669999999999999</c:v>
                </c:pt>
                <c:pt idx="10">
                  <c:v>0.70499999999999996</c:v>
                </c:pt>
                <c:pt idx="11">
                  <c:v>0.70699999999999996</c:v>
                </c:pt>
                <c:pt idx="12">
                  <c:v>0.66900000000000004</c:v>
                </c:pt>
                <c:pt idx="13">
                  <c:v>0.62109999999999999</c:v>
                </c:pt>
                <c:pt idx="14">
                  <c:v>0.60850000000000004</c:v>
                </c:pt>
                <c:pt idx="15">
                  <c:v>0.61450000000000005</c:v>
                </c:pt>
                <c:pt idx="16">
                  <c:v>0.621</c:v>
                </c:pt>
                <c:pt idx="17">
                  <c:v>0.59409999999999996</c:v>
                </c:pt>
                <c:pt idx="18">
                  <c:v>0.6401</c:v>
                </c:pt>
                <c:pt idx="19">
                  <c:v>0.68440000000000001</c:v>
                </c:pt>
                <c:pt idx="20">
                  <c:v>0.70220000000000005</c:v>
                </c:pt>
                <c:pt idx="21">
                  <c:v>0.73909999999999998</c:v>
                </c:pt>
                <c:pt idx="22">
                  <c:v>0.78249999999999997</c:v>
                </c:pt>
                <c:pt idx="23">
                  <c:v>0.80859999999999999</c:v>
                </c:pt>
                <c:pt idx="24">
                  <c:v>0.84040000000000004</c:v>
                </c:pt>
                <c:pt idx="25">
                  <c:v>0.86870000000000003</c:v>
                </c:pt>
                <c:pt idx="26">
                  <c:v>0.89200000000000002</c:v>
                </c:pt>
                <c:pt idx="27">
                  <c:v>0.93730000000000002</c:v>
                </c:pt>
                <c:pt idx="28">
                  <c:v>0.92779999999999996</c:v>
                </c:pt>
                <c:pt idx="29">
                  <c:v>0.93899999999999995</c:v>
                </c:pt>
                <c:pt idx="30">
                  <c:v>0.92810000000000004</c:v>
                </c:pt>
              </c:numCache>
            </c:numRef>
          </c:val>
        </c:ser>
        <c:marker val="1"/>
        <c:axId val="121637504"/>
        <c:axId val="121641600"/>
      </c:lineChart>
      <c:catAx>
        <c:axId val="121637504"/>
        <c:scaling>
          <c:orientation val="minMax"/>
        </c:scaling>
        <c:axPos val="b"/>
        <c:majorGridlines>
          <c:spPr>
            <a:ln w="3175">
              <a:solidFill>
                <a:srgbClr val="000000"/>
              </a:solidFill>
              <a:prstDash val="solid"/>
            </a:ln>
          </c:spPr>
        </c:majorGridlines>
        <c:title>
          <c:tx>
            <c:rich>
              <a:bodyPr/>
              <a:lstStyle/>
              <a:p>
                <a:pPr>
                  <a:defRPr sz="1800" b="0" i="0" u="none" strike="noStrike" baseline="0">
                    <a:solidFill>
                      <a:srgbClr val="000000"/>
                    </a:solidFill>
                    <a:latin typeface="Arial"/>
                    <a:ea typeface="Arial"/>
                    <a:cs typeface="Arial"/>
                  </a:defRPr>
                </a:pPr>
                <a:r>
                  <a:rPr lang="es-MX"/>
                  <a:t>DIA</a:t>
                </a:r>
              </a:p>
            </c:rich>
          </c:tx>
          <c:spPr>
            <a:noFill/>
            <a:ln w="25400">
              <a:noFill/>
            </a:ln>
          </c:spPr>
        </c:title>
        <c:numFmt formatCode="General" sourceLinked="1"/>
        <c:tickLblPos val="nextTo"/>
        <c:spPr>
          <a:ln w="3175">
            <a:solidFill>
              <a:srgbClr val="000000"/>
            </a:solidFill>
            <a:prstDash val="solid"/>
          </a:ln>
        </c:spPr>
        <c:txPr>
          <a:bodyPr rot="0" vert="horz"/>
          <a:lstStyle/>
          <a:p>
            <a:pPr>
              <a:defRPr sz="1400" b="0" i="0" u="none" strike="noStrike" baseline="0">
                <a:solidFill>
                  <a:srgbClr val="000000"/>
                </a:solidFill>
                <a:latin typeface="Arial"/>
                <a:ea typeface="Arial"/>
                <a:cs typeface="Arial"/>
              </a:defRPr>
            </a:pPr>
            <a:endParaRPr lang="es-MX"/>
          </a:p>
        </c:txPr>
        <c:crossAx val="121641600"/>
        <c:crosses val="autoZero"/>
        <c:auto val="1"/>
        <c:lblAlgn val="ctr"/>
        <c:lblOffset val="100"/>
        <c:tickLblSkip val="1"/>
        <c:tickMarkSkip val="1"/>
      </c:catAx>
      <c:valAx>
        <c:axId val="121641600"/>
        <c:scaling>
          <c:orientation val="minMax"/>
          <c:max val="1"/>
          <c:min val="0.1"/>
        </c:scaling>
        <c:axPos val="l"/>
        <c:majorGridlines>
          <c:spPr>
            <a:ln w="3175">
              <a:solidFill>
                <a:srgbClr val="000000"/>
              </a:solidFill>
              <a:prstDash val="solid"/>
            </a:ln>
          </c:spPr>
        </c:majorGridlines>
        <c:numFmt formatCode="General" sourceLinked="1"/>
        <c:tickLblPos val="nextTo"/>
        <c:spPr>
          <a:ln w="3175">
            <a:solidFill>
              <a:srgbClr val="000000"/>
            </a:solidFill>
            <a:prstDash val="solid"/>
          </a:ln>
        </c:spPr>
        <c:txPr>
          <a:bodyPr rot="0" vert="horz"/>
          <a:lstStyle/>
          <a:p>
            <a:pPr>
              <a:defRPr sz="1800" b="0" i="0" u="none" strike="noStrike" baseline="0">
                <a:solidFill>
                  <a:srgbClr val="000000"/>
                </a:solidFill>
                <a:latin typeface="Arial"/>
                <a:ea typeface="Arial"/>
                <a:cs typeface="Arial"/>
              </a:defRPr>
            </a:pPr>
            <a:endParaRPr lang="es-MX"/>
          </a:p>
        </c:txPr>
        <c:crossAx val="121637504"/>
        <c:crosses val="autoZero"/>
        <c:crossBetween val="between"/>
      </c:valAx>
      <c:spPr>
        <a:noFill/>
        <a:ln w="25400">
          <a:noFill/>
        </a:ln>
      </c:spPr>
    </c:plotArea>
    <c:legend>
      <c:legendPos val="r"/>
      <c:spPr>
        <a:solidFill>
          <a:srgbClr val="FFFFFF"/>
        </a:solidFill>
        <a:ln w="3175">
          <a:solidFill>
            <a:srgbClr val="000000"/>
          </a:solidFill>
          <a:prstDash val="solid"/>
        </a:ln>
      </c:spPr>
      <c:txPr>
        <a:bodyPr/>
        <a:lstStyle/>
        <a:p>
          <a:pPr>
            <a:defRPr sz="1180" b="0" i="0" u="none" strike="noStrike" baseline="0">
              <a:solidFill>
                <a:srgbClr val="000000"/>
              </a:solidFill>
              <a:latin typeface="Arial"/>
              <a:ea typeface="Arial"/>
              <a:cs typeface="Arial"/>
            </a:defRPr>
          </a:pPr>
          <a:endParaRPr lang="es-MX"/>
        </a:p>
      </c:txPr>
    </c:legend>
    <c:plotVisOnly val="1"/>
    <c:dispBlanksAs val="gap"/>
  </c:chart>
  <c:spPr>
    <a:solidFill>
      <a:srgbClr val="FFFFFF"/>
    </a:solidFill>
    <a:ln w="3175">
      <a:solidFill>
        <a:srgbClr val="000000"/>
      </a:solidFill>
      <a:prstDash val="solid"/>
    </a:ln>
  </c:spPr>
  <c:txPr>
    <a:bodyPr/>
    <a:lstStyle/>
    <a:p>
      <a:pPr>
        <a:defRPr sz="1800" b="0" i="0" u="none" strike="noStrike" baseline="0">
          <a:solidFill>
            <a:srgbClr val="000000"/>
          </a:solidFill>
          <a:latin typeface="Arial"/>
          <a:ea typeface="Arial"/>
          <a:cs typeface="Arial"/>
        </a:defRPr>
      </a:pPr>
      <a:endParaRPr lang="es-MX"/>
    </a:p>
  </c:txPr>
  <c:printSettings>
    <c:headerFooter alignWithMargins="0"/>
    <c:pageMargins b="1" l="0.75000000000001465" r="0.75000000000001465" t="1" header="0" footer="0"/>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lang val="es-MX"/>
  <c:chart>
    <c:title>
      <c:tx>
        <c:rich>
          <a:bodyPr/>
          <a:lstStyle/>
          <a:p>
            <a:pPr>
              <a:defRPr sz="2600" b="0" i="0" u="none" strike="noStrike" baseline="0">
                <a:solidFill>
                  <a:srgbClr val="000000"/>
                </a:solidFill>
                <a:latin typeface="Arial"/>
                <a:ea typeface="Arial"/>
                <a:cs typeface="Arial"/>
              </a:defRPr>
            </a:pPr>
            <a:r>
              <a:rPr lang="es-MX"/>
              <a:t>D I C I E M B R E     2  0  0  4  
OCUPACION GENERAL</a:t>
            </a:r>
          </a:p>
        </c:rich>
      </c:tx>
      <c:spPr>
        <a:noFill/>
        <a:ln w="25400">
          <a:noFill/>
        </a:ln>
      </c:spPr>
    </c:title>
    <c:plotArea>
      <c:layout/>
      <c:lineChart>
        <c:grouping val="standard"/>
        <c:ser>
          <c:idx val="0"/>
          <c:order val="0"/>
          <c:tx>
            <c:strRef>
              <c:f>[1]Hoja1!$A$12</c:f>
              <c:strCache>
                <c:ptCount val="1"/>
                <c:pt idx="0">
                  <c:v>OCUPACION GENERAL</c:v>
                </c:pt>
              </c:strCache>
            </c:strRef>
          </c:tx>
          <c:spPr>
            <a:ln w="38100">
              <a:solidFill>
                <a:srgbClr val="0000FF"/>
              </a:solidFill>
              <a:prstDash val="solid"/>
            </a:ln>
          </c:spPr>
          <c:marker>
            <c:symbol val="diamond"/>
            <c:size val="9"/>
            <c:spPr>
              <a:solidFill>
                <a:srgbClr val="0000FF"/>
              </a:solidFill>
              <a:ln>
                <a:solidFill>
                  <a:srgbClr val="0000FF"/>
                </a:solidFill>
                <a:prstDash val="solid"/>
              </a:ln>
            </c:spPr>
          </c:marker>
          <c:val>
            <c:numRef>
              <c:f>[1]Hoja1!$B$12:$AF$12</c:f>
              <c:numCache>
                <c:formatCode>General</c:formatCode>
                <c:ptCount val="31"/>
                <c:pt idx="0">
                  <c:v>0.77890000000000004</c:v>
                </c:pt>
                <c:pt idx="1">
                  <c:v>0.78469999999999995</c:v>
                </c:pt>
                <c:pt idx="2">
                  <c:v>0.82020000000000004</c:v>
                </c:pt>
                <c:pt idx="3">
                  <c:v>0.84030000000000005</c:v>
                </c:pt>
                <c:pt idx="4">
                  <c:v>0.86739999999999995</c:v>
                </c:pt>
                <c:pt idx="5">
                  <c:v>0.83509999999999995</c:v>
                </c:pt>
                <c:pt idx="6">
                  <c:v>0.83230000000000004</c:v>
                </c:pt>
                <c:pt idx="7">
                  <c:v>0.84079999999999999</c:v>
                </c:pt>
                <c:pt idx="8">
                  <c:v>0.85129999999999995</c:v>
                </c:pt>
                <c:pt idx="9">
                  <c:v>0.83120000000000005</c:v>
                </c:pt>
                <c:pt idx="10">
                  <c:v>0.81159999999999999</c:v>
                </c:pt>
                <c:pt idx="11">
                  <c:v>0.80530000000000002</c:v>
                </c:pt>
                <c:pt idx="12">
                  <c:v>0.75929999999999997</c:v>
                </c:pt>
                <c:pt idx="13">
                  <c:v>0.72360000000000002</c:v>
                </c:pt>
                <c:pt idx="14">
                  <c:v>0.70989999999999998</c:v>
                </c:pt>
                <c:pt idx="15">
                  <c:v>0.70750000000000002</c:v>
                </c:pt>
                <c:pt idx="16">
                  <c:v>0.72199999999999998</c:v>
                </c:pt>
                <c:pt idx="17">
                  <c:v>0.75119999999999998</c:v>
                </c:pt>
                <c:pt idx="18">
                  <c:v>0.78559999999999997</c:v>
                </c:pt>
                <c:pt idx="19">
                  <c:v>0.80810000000000004</c:v>
                </c:pt>
                <c:pt idx="20">
                  <c:v>0.81289999999999996</c:v>
                </c:pt>
                <c:pt idx="21">
                  <c:v>0.84119999999999995</c:v>
                </c:pt>
                <c:pt idx="22">
                  <c:v>0.84399999999999997</c:v>
                </c:pt>
                <c:pt idx="23">
                  <c:v>0.8357</c:v>
                </c:pt>
                <c:pt idx="24">
                  <c:v>0.81769999999999998</c:v>
                </c:pt>
                <c:pt idx="25">
                  <c:v>0.85909999999999997</c:v>
                </c:pt>
                <c:pt idx="26">
                  <c:v>0.91990000000000005</c:v>
                </c:pt>
                <c:pt idx="27">
                  <c:v>0.95840000000000003</c:v>
                </c:pt>
                <c:pt idx="28">
                  <c:v>0.97550000000000003</c:v>
                </c:pt>
                <c:pt idx="29">
                  <c:v>0.97330000000000005</c:v>
                </c:pt>
                <c:pt idx="30">
                  <c:v>0.96060000000000001</c:v>
                </c:pt>
              </c:numCache>
            </c:numRef>
          </c:val>
        </c:ser>
        <c:ser>
          <c:idx val="1"/>
          <c:order val="1"/>
          <c:tx>
            <c:strRef>
              <c:f>[1]Hoja1!$A$13</c:f>
              <c:strCache>
                <c:ptCount val="1"/>
                <c:pt idx="0">
                  <c:v>OCUPACION PLAYACAR</c:v>
                </c:pt>
              </c:strCache>
            </c:strRef>
          </c:tx>
          <c:spPr>
            <a:ln w="38100">
              <a:solidFill>
                <a:srgbClr val="FF0000"/>
              </a:solidFill>
              <a:prstDash val="solid"/>
            </a:ln>
          </c:spPr>
          <c:marker>
            <c:symbol val="square"/>
            <c:size val="9"/>
            <c:spPr>
              <a:solidFill>
                <a:srgbClr val="FF0000"/>
              </a:solidFill>
              <a:ln>
                <a:solidFill>
                  <a:srgbClr val="FF0000"/>
                </a:solidFill>
                <a:prstDash val="solid"/>
              </a:ln>
            </c:spPr>
          </c:marker>
          <c:val>
            <c:numRef>
              <c:f>[1]Hoja1!$B$13:$AF$13</c:f>
              <c:numCache>
                <c:formatCode>General</c:formatCode>
                <c:ptCount val="31"/>
                <c:pt idx="0">
                  <c:v>0.82430000000000003</c:v>
                </c:pt>
                <c:pt idx="1">
                  <c:v>0.82589999999999997</c:v>
                </c:pt>
                <c:pt idx="2">
                  <c:v>0.89359999999999995</c:v>
                </c:pt>
                <c:pt idx="3">
                  <c:v>0.89200000000000002</c:v>
                </c:pt>
                <c:pt idx="4">
                  <c:v>0.8992</c:v>
                </c:pt>
                <c:pt idx="5">
                  <c:v>0.88439999999999996</c:v>
                </c:pt>
                <c:pt idx="6">
                  <c:v>0.83350000000000002</c:v>
                </c:pt>
                <c:pt idx="7">
                  <c:v>0.88109999999999999</c:v>
                </c:pt>
                <c:pt idx="8">
                  <c:v>0.88619999999999999</c:v>
                </c:pt>
                <c:pt idx="9">
                  <c:v>0.87639999999999996</c:v>
                </c:pt>
                <c:pt idx="10">
                  <c:v>0.8901</c:v>
                </c:pt>
                <c:pt idx="11">
                  <c:v>0.91149999999999998</c:v>
                </c:pt>
                <c:pt idx="12">
                  <c:v>0.85150000000000003</c:v>
                </c:pt>
                <c:pt idx="13">
                  <c:v>0.83089999999999997</c:v>
                </c:pt>
                <c:pt idx="14">
                  <c:v>0.82299999999999995</c:v>
                </c:pt>
                <c:pt idx="15">
                  <c:v>0.79649999999999999</c:v>
                </c:pt>
                <c:pt idx="16">
                  <c:v>0.84019999999999995</c:v>
                </c:pt>
                <c:pt idx="17">
                  <c:v>0.86780000000000002</c:v>
                </c:pt>
                <c:pt idx="18">
                  <c:v>0.88580000000000003</c:v>
                </c:pt>
                <c:pt idx="19">
                  <c:v>0.87129999999999996</c:v>
                </c:pt>
                <c:pt idx="20">
                  <c:v>0.87949999999999995</c:v>
                </c:pt>
                <c:pt idx="21">
                  <c:v>0.91310000000000002</c:v>
                </c:pt>
                <c:pt idx="22">
                  <c:v>0.88929999999999998</c:v>
                </c:pt>
                <c:pt idx="23">
                  <c:v>0.85070000000000001</c:v>
                </c:pt>
                <c:pt idx="24">
                  <c:v>0.83660000000000001</c:v>
                </c:pt>
                <c:pt idx="25">
                  <c:v>0.86470000000000002</c:v>
                </c:pt>
                <c:pt idx="26">
                  <c:v>0.95199999999999996</c:v>
                </c:pt>
                <c:pt idx="27">
                  <c:v>0.97309999999999997</c:v>
                </c:pt>
                <c:pt idx="28">
                  <c:v>0.97470000000000001</c:v>
                </c:pt>
                <c:pt idx="29">
                  <c:v>0.98829999999999996</c:v>
                </c:pt>
                <c:pt idx="30">
                  <c:v>0.96960000000000002</c:v>
                </c:pt>
              </c:numCache>
            </c:numRef>
          </c:val>
        </c:ser>
        <c:ser>
          <c:idx val="2"/>
          <c:order val="2"/>
          <c:tx>
            <c:strRef>
              <c:f>[1]Hoja1!$A$14</c:f>
              <c:strCache>
                <c:ptCount val="1"/>
                <c:pt idx="0">
                  <c:v>OCUPACION PLAYA DEL CARMEN</c:v>
                </c:pt>
              </c:strCache>
            </c:strRef>
          </c:tx>
          <c:spPr>
            <a:ln w="38100">
              <a:solidFill>
                <a:srgbClr val="FF00FF"/>
              </a:solidFill>
              <a:prstDash val="solid"/>
            </a:ln>
          </c:spPr>
          <c:marker>
            <c:symbol val="triangle"/>
            <c:size val="9"/>
            <c:spPr>
              <a:solidFill>
                <a:srgbClr val="FF00FF"/>
              </a:solidFill>
              <a:ln>
                <a:solidFill>
                  <a:srgbClr val="FF00FF"/>
                </a:solidFill>
                <a:prstDash val="solid"/>
              </a:ln>
            </c:spPr>
          </c:marker>
          <c:val>
            <c:numRef>
              <c:f>[1]Hoja1!$B$14:$AF$14</c:f>
              <c:numCache>
                <c:formatCode>General</c:formatCode>
                <c:ptCount val="31"/>
                <c:pt idx="0">
                  <c:v>0.73499999999999999</c:v>
                </c:pt>
                <c:pt idx="1">
                  <c:v>0.73540000000000005</c:v>
                </c:pt>
                <c:pt idx="2">
                  <c:v>0.75739999999999996</c:v>
                </c:pt>
                <c:pt idx="3">
                  <c:v>0.75900000000000001</c:v>
                </c:pt>
                <c:pt idx="4">
                  <c:v>0.77270000000000005</c:v>
                </c:pt>
                <c:pt idx="5">
                  <c:v>0.75180000000000002</c:v>
                </c:pt>
                <c:pt idx="6">
                  <c:v>0.73380000000000001</c:v>
                </c:pt>
                <c:pt idx="7">
                  <c:v>0.7288</c:v>
                </c:pt>
                <c:pt idx="8">
                  <c:v>0.73060000000000003</c:v>
                </c:pt>
                <c:pt idx="9">
                  <c:v>0.74660000000000004</c:v>
                </c:pt>
                <c:pt idx="10">
                  <c:v>0.75870000000000004</c:v>
                </c:pt>
                <c:pt idx="11">
                  <c:v>0.77600000000000002</c:v>
                </c:pt>
                <c:pt idx="12">
                  <c:v>0.71460000000000001</c:v>
                </c:pt>
                <c:pt idx="13">
                  <c:v>0.65839999999999999</c:v>
                </c:pt>
                <c:pt idx="14">
                  <c:v>0.64</c:v>
                </c:pt>
                <c:pt idx="15">
                  <c:v>0.6331</c:v>
                </c:pt>
                <c:pt idx="16">
                  <c:v>0.65359999999999996</c:v>
                </c:pt>
                <c:pt idx="17">
                  <c:v>0.69889999999999997</c:v>
                </c:pt>
                <c:pt idx="18">
                  <c:v>0.76949999999999996</c:v>
                </c:pt>
                <c:pt idx="19">
                  <c:v>0.77539999999999998</c:v>
                </c:pt>
                <c:pt idx="20">
                  <c:v>0.7591</c:v>
                </c:pt>
                <c:pt idx="21">
                  <c:v>0.80349999999999999</c:v>
                </c:pt>
                <c:pt idx="22">
                  <c:v>0.82589999999999997</c:v>
                </c:pt>
                <c:pt idx="23">
                  <c:v>0.84799999999999998</c:v>
                </c:pt>
                <c:pt idx="24">
                  <c:v>0.87929999999999997</c:v>
                </c:pt>
                <c:pt idx="25">
                  <c:v>0.89370000000000005</c:v>
                </c:pt>
                <c:pt idx="26">
                  <c:v>0.9415</c:v>
                </c:pt>
                <c:pt idx="27">
                  <c:v>0.97040000000000004</c:v>
                </c:pt>
                <c:pt idx="28">
                  <c:v>0.96440000000000003</c:v>
                </c:pt>
                <c:pt idx="29">
                  <c:v>0.97340000000000004</c:v>
                </c:pt>
                <c:pt idx="30">
                  <c:v>0.97670000000000001</c:v>
                </c:pt>
              </c:numCache>
            </c:numRef>
          </c:val>
        </c:ser>
        <c:ser>
          <c:idx val="3"/>
          <c:order val="3"/>
          <c:tx>
            <c:strRef>
              <c:f>[1]Hoja1!$A$15</c:f>
              <c:strCache>
                <c:ptCount val="1"/>
                <c:pt idx="0">
                  <c:v>OCUPACION PLAN EUROPEO</c:v>
                </c:pt>
              </c:strCache>
            </c:strRef>
          </c:tx>
          <c:spPr>
            <a:ln w="38100">
              <a:solidFill>
                <a:srgbClr val="800080"/>
              </a:solidFill>
              <a:prstDash val="solid"/>
            </a:ln>
          </c:spPr>
          <c:marker>
            <c:symbol val="square"/>
            <c:size val="9"/>
            <c:spPr>
              <a:solidFill>
                <a:srgbClr val="800080"/>
              </a:solidFill>
              <a:ln>
                <a:solidFill>
                  <a:srgbClr val="800080"/>
                </a:solidFill>
                <a:prstDash val="solid"/>
              </a:ln>
            </c:spPr>
          </c:marker>
          <c:val>
            <c:numRef>
              <c:f>[1]Hoja1!$B$15:$AF$15</c:f>
              <c:numCache>
                <c:formatCode>General</c:formatCode>
                <c:ptCount val="31"/>
                <c:pt idx="0">
                  <c:v>0.72130000000000005</c:v>
                </c:pt>
                <c:pt idx="1">
                  <c:v>0.70579999999999998</c:v>
                </c:pt>
                <c:pt idx="2">
                  <c:v>0.70879999999999999</c:v>
                </c:pt>
                <c:pt idx="3">
                  <c:v>0.72470000000000001</c:v>
                </c:pt>
                <c:pt idx="4">
                  <c:v>0.71479999999999999</c:v>
                </c:pt>
                <c:pt idx="5">
                  <c:v>0.69</c:v>
                </c:pt>
                <c:pt idx="6">
                  <c:v>0.66710000000000003</c:v>
                </c:pt>
                <c:pt idx="7">
                  <c:v>0.66810000000000003</c:v>
                </c:pt>
                <c:pt idx="8">
                  <c:v>0.6804</c:v>
                </c:pt>
                <c:pt idx="9">
                  <c:v>0.6895</c:v>
                </c:pt>
                <c:pt idx="10">
                  <c:v>0.70320000000000005</c:v>
                </c:pt>
                <c:pt idx="11">
                  <c:v>0.70309999999999995</c:v>
                </c:pt>
                <c:pt idx="12">
                  <c:v>0.68369999999999997</c:v>
                </c:pt>
                <c:pt idx="13">
                  <c:v>0.63249999999999995</c:v>
                </c:pt>
                <c:pt idx="14">
                  <c:v>0.62470000000000003</c:v>
                </c:pt>
                <c:pt idx="15">
                  <c:v>0.63460000000000005</c:v>
                </c:pt>
                <c:pt idx="16">
                  <c:v>0.64639999999999997</c:v>
                </c:pt>
                <c:pt idx="17">
                  <c:v>0.60880000000000001</c:v>
                </c:pt>
                <c:pt idx="18">
                  <c:v>0.65329999999999999</c:v>
                </c:pt>
                <c:pt idx="19">
                  <c:v>0.69130000000000003</c:v>
                </c:pt>
                <c:pt idx="20">
                  <c:v>0.70499999999999996</c:v>
                </c:pt>
                <c:pt idx="21">
                  <c:v>0.73909999999999998</c:v>
                </c:pt>
                <c:pt idx="22">
                  <c:v>0.7792</c:v>
                </c:pt>
                <c:pt idx="23">
                  <c:v>0.80740000000000001</c:v>
                </c:pt>
                <c:pt idx="24">
                  <c:v>0.83440000000000003</c:v>
                </c:pt>
                <c:pt idx="25">
                  <c:v>0.86150000000000004</c:v>
                </c:pt>
                <c:pt idx="26">
                  <c:v>0.89629999999999999</c:v>
                </c:pt>
                <c:pt idx="27">
                  <c:v>0.93689999999999996</c:v>
                </c:pt>
                <c:pt idx="28">
                  <c:v>0.92520000000000002</c:v>
                </c:pt>
                <c:pt idx="29">
                  <c:v>0.94020000000000004</c:v>
                </c:pt>
                <c:pt idx="30">
                  <c:v>0.92769999999999997</c:v>
                </c:pt>
              </c:numCache>
            </c:numRef>
          </c:val>
        </c:ser>
        <c:ser>
          <c:idx val="4"/>
          <c:order val="4"/>
          <c:tx>
            <c:strRef>
              <c:f>[1]Hoja1!$A$16</c:f>
              <c:strCache>
                <c:ptCount val="1"/>
                <c:pt idx="0">
                  <c:v>OCUPACION TODO INCLUIDO</c:v>
                </c:pt>
              </c:strCache>
            </c:strRef>
          </c:tx>
          <c:spPr>
            <a:ln w="38100">
              <a:solidFill>
                <a:srgbClr val="339933"/>
              </a:solidFill>
              <a:prstDash val="solid"/>
            </a:ln>
          </c:spPr>
          <c:marker>
            <c:symbol val="square"/>
            <c:size val="9"/>
            <c:spPr>
              <a:solidFill>
                <a:srgbClr val="339933"/>
              </a:solidFill>
              <a:ln>
                <a:solidFill>
                  <a:srgbClr val="339933"/>
                </a:solidFill>
                <a:prstDash val="solid"/>
              </a:ln>
            </c:spPr>
          </c:marker>
          <c:val>
            <c:numRef>
              <c:f>[1]Hoja1!$B$16:$AF$16</c:f>
              <c:numCache>
                <c:formatCode>General</c:formatCode>
                <c:ptCount val="31"/>
                <c:pt idx="0">
                  <c:v>0.78969999999999996</c:v>
                </c:pt>
                <c:pt idx="1">
                  <c:v>0.80879999999999996</c:v>
                </c:pt>
                <c:pt idx="2">
                  <c:v>0.84089999999999998</c:v>
                </c:pt>
                <c:pt idx="3">
                  <c:v>0.86229999999999996</c:v>
                </c:pt>
                <c:pt idx="4">
                  <c:v>0.89400000000000002</c:v>
                </c:pt>
                <c:pt idx="5">
                  <c:v>0.85980000000000001</c:v>
                </c:pt>
                <c:pt idx="6">
                  <c:v>0.8619</c:v>
                </c:pt>
                <c:pt idx="7">
                  <c:v>0.87219999999999998</c:v>
                </c:pt>
                <c:pt idx="8">
                  <c:v>0.88139999999999996</c:v>
                </c:pt>
                <c:pt idx="9">
                  <c:v>0.85580000000000001</c:v>
                </c:pt>
                <c:pt idx="10">
                  <c:v>0.83160000000000001</c:v>
                </c:pt>
                <c:pt idx="11">
                  <c:v>0.82350000000000001</c:v>
                </c:pt>
                <c:pt idx="12">
                  <c:v>0.77590000000000003</c:v>
                </c:pt>
                <c:pt idx="13">
                  <c:v>0.74319999999999997</c:v>
                </c:pt>
                <c:pt idx="14">
                  <c:v>0.72870000000000001</c:v>
                </c:pt>
                <c:pt idx="15">
                  <c:v>0.72489999999999999</c:v>
                </c:pt>
                <c:pt idx="16">
                  <c:v>0.74070000000000003</c:v>
                </c:pt>
                <c:pt idx="17">
                  <c:v>0.78049999999999997</c:v>
                </c:pt>
                <c:pt idx="18">
                  <c:v>0.8115</c:v>
                </c:pt>
                <c:pt idx="19">
                  <c:v>0.83009999999999995</c:v>
                </c:pt>
                <c:pt idx="20">
                  <c:v>0.83389999999999997</c:v>
                </c:pt>
                <c:pt idx="21">
                  <c:v>0.86019999999999996</c:v>
                </c:pt>
                <c:pt idx="22">
                  <c:v>0.85570000000000002</c:v>
                </c:pt>
                <c:pt idx="23">
                  <c:v>0.8921</c:v>
                </c:pt>
                <c:pt idx="24">
                  <c:v>0.81369999999999998</c:v>
                </c:pt>
                <c:pt idx="25">
                  <c:v>0.85740000000000005</c:v>
                </c:pt>
                <c:pt idx="26">
                  <c:v>0.92490000000000006</c:v>
                </c:pt>
                <c:pt idx="27">
                  <c:v>0.96230000000000004</c:v>
                </c:pt>
                <c:pt idx="28">
                  <c:v>0.98450000000000004</c:v>
                </c:pt>
                <c:pt idx="29">
                  <c:v>0.9798</c:v>
                </c:pt>
                <c:pt idx="30">
                  <c:v>0.96660000000000001</c:v>
                </c:pt>
              </c:numCache>
            </c:numRef>
          </c:val>
        </c:ser>
        <c:ser>
          <c:idx val="5"/>
          <c:order val="5"/>
          <c:tx>
            <c:strRef>
              <c:f>[1]Hoja1!$A$17</c:f>
              <c:strCache>
                <c:ptCount val="1"/>
                <c:pt idx="0">
                  <c:v>OCUP. HOTELES PEQ. (menos 60 Hab.)</c:v>
                </c:pt>
              </c:strCache>
            </c:strRef>
          </c:tx>
          <c:spPr>
            <a:ln w="38100">
              <a:solidFill>
                <a:srgbClr val="00CCFF"/>
              </a:solidFill>
              <a:prstDash val="solid"/>
            </a:ln>
          </c:spPr>
          <c:marker>
            <c:symbol val="circle"/>
            <c:size val="9"/>
            <c:spPr>
              <a:solidFill>
                <a:srgbClr val="00CCFF"/>
              </a:solidFill>
              <a:ln>
                <a:solidFill>
                  <a:srgbClr val="00CCFF"/>
                </a:solidFill>
                <a:prstDash val="solid"/>
              </a:ln>
            </c:spPr>
          </c:marker>
          <c:val>
            <c:numRef>
              <c:f>[1]Hoja1!$B$17:$AF$17</c:f>
              <c:numCache>
                <c:formatCode>General</c:formatCode>
                <c:ptCount val="31"/>
                <c:pt idx="0">
                  <c:v>0.60389999999999999</c:v>
                </c:pt>
                <c:pt idx="1">
                  <c:v>0.55469999999999997</c:v>
                </c:pt>
                <c:pt idx="2">
                  <c:v>0.56200000000000006</c:v>
                </c:pt>
                <c:pt idx="3">
                  <c:v>0.5857</c:v>
                </c:pt>
                <c:pt idx="4">
                  <c:v>0.57199999999999995</c:v>
                </c:pt>
                <c:pt idx="5">
                  <c:v>0.52139999999999997</c:v>
                </c:pt>
                <c:pt idx="6">
                  <c:v>0.49270000000000003</c:v>
                </c:pt>
                <c:pt idx="7">
                  <c:v>0.48459999999999998</c:v>
                </c:pt>
                <c:pt idx="8">
                  <c:v>0.49409999999999998</c:v>
                </c:pt>
                <c:pt idx="9">
                  <c:v>0.52659999999999996</c:v>
                </c:pt>
                <c:pt idx="10">
                  <c:v>0.55979999999999996</c:v>
                </c:pt>
                <c:pt idx="11">
                  <c:v>0.58550000000000002</c:v>
                </c:pt>
                <c:pt idx="12">
                  <c:v>0.52880000000000005</c:v>
                </c:pt>
                <c:pt idx="13">
                  <c:v>0.46800000000000003</c:v>
                </c:pt>
                <c:pt idx="14">
                  <c:v>0.45669999999999999</c:v>
                </c:pt>
                <c:pt idx="15">
                  <c:v>0.46879999999999999</c:v>
                </c:pt>
                <c:pt idx="16">
                  <c:v>0.4844</c:v>
                </c:pt>
                <c:pt idx="17">
                  <c:v>0.52239999999999998</c:v>
                </c:pt>
                <c:pt idx="18">
                  <c:v>0.5917</c:v>
                </c:pt>
                <c:pt idx="19">
                  <c:v>0.56850000000000001</c:v>
                </c:pt>
                <c:pt idx="20">
                  <c:v>0.5706</c:v>
                </c:pt>
                <c:pt idx="21">
                  <c:v>0.63190000000000002</c:v>
                </c:pt>
                <c:pt idx="22">
                  <c:v>0.70140000000000002</c:v>
                </c:pt>
                <c:pt idx="23">
                  <c:v>0.75600000000000001</c:v>
                </c:pt>
                <c:pt idx="24">
                  <c:v>0.80469999999999997</c:v>
                </c:pt>
                <c:pt idx="25">
                  <c:v>0.85170000000000001</c:v>
                </c:pt>
                <c:pt idx="26">
                  <c:v>0.9163</c:v>
                </c:pt>
                <c:pt idx="27">
                  <c:v>0.94820000000000004</c:v>
                </c:pt>
                <c:pt idx="28">
                  <c:v>0.9284</c:v>
                </c:pt>
                <c:pt idx="29">
                  <c:v>0.95069999999999999</c:v>
                </c:pt>
                <c:pt idx="30">
                  <c:v>0.95140000000000002</c:v>
                </c:pt>
              </c:numCache>
            </c:numRef>
          </c:val>
        </c:ser>
        <c:ser>
          <c:idx val="6"/>
          <c:order val="6"/>
          <c:tx>
            <c:strRef>
              <c:f>[1]Hoja1!$A$18</c:f>
              <c:strCache>
                <c:ptCount val="1"/>
                <c:pt idx="0">
                  <c:v>RESTO DE HOTELES</c:v>
                </c:pt>
              </c:strCache>
            </c:strRef>
          </c:tx>
          <c:spPr>
            <a:ln w="38100">
              <a:solidFill>
                <a:srgbClr val="CC99FF"/>
              </a:solidFill>
              <a:prstDash val="solid"/>
            </a:ln>
          </c:spPr>
          <c:marker>
            <c:symbol val="circle"/>
            <c:size val="9"/>
            <c:spPr>
              <a:solidFill>
                <a:srgbClr val="CC99FF"/>
              </a:solidFill>
              <a:ln>
                <a:solidFill>
                  <a:srgbClr val="CC99FF"/>
                </a:solidFill>
                <a:prstDash val="solid"/>
              </a:ln>
            </c:spPr>
          </c:marker>
          <c:val>
            <c:numRef>
              <c:f>[1]Hoja1!$B$18:$AF$18</c:f>
              <c:numCache>
                <c:formatCode>General</c:formatCode>
                <c:ptCount val="31"/>
                <c:pt idx="0">
                  <c:v>0.72230000000000005</c:v>
                </c:pt>
                <c:pt idx="1">
                  <c:v>0.70520000000000005</c:v>
                </c:pt>
                <c:pt idx="2">
                  <c:v>0.71209999999999996</c:v>
                </c:pt>
                <c:pt idx="3">
                  <c:v>0.72150000000000003</c:v>
                </c:pt>
                <c:pt idx="4">
                  <c:v>0.72040000000000004</c:v>
                </c:pt>
                <c:pt idx="5">
                  <c:v>0.70089999999999997</c:v>
                </c:pt>
                <c:pt idx="6">
                  <c:v>0.67269999999999996</c:v>
                </c:pt>
                <c:pt idx="7">
                  <c:v>0.66749999999999998</c:v>
                </c:pt>
                <c:pt idx="8">
                  <c:v>0.68540000000000001</c:v>
                </c:pt>
                <c:pt idx="9">
                  <c:v>0.69669999999999999</c:v>
                </c:pt>
                <c:pt idx="10">
                  <c:v>0.70499999999999996</c:v>
                </c:pt>
                <c:pt idx="11">
                  <c:v>0.70699999999999996</c:v>
                </c:pt>
                <c:pt idx="12">
                  <c:v>0.66900000000000004</c:v>
                </c:pt>
                <c:pt idx="13">
                  <c:v>0.62109999999999999</c:v>
                </c:pt>
                <c:pt idx="14">
                  <c:v>0.60850000000000004</c:v>
                </c:pt>
                <c:pt idx="15">
                  <c:v>0.61450000000000005</c:v>
                </c:pt>
                <c:pt idx="16">
                  <c:v>0.621</c:v>
                </c:pt>
                <c:pt idx="17">
                  <c:v>0.59409999999999996</c:v>
                </c:pt>
                <c:pt idx="18">
                  <c:v>0.6401</c:v>
                </c:pt>
                <c:pt idx="19">
                  <c:v>0.68440000000000001</c:v>
                </c:pt>
                <c:pt idx="20">
                  <c:v>0.70220000000000005</c:v>
                </c:pt>
                <c:pt idx="21">
                  <c:v>0.73909999999999998</c:v>
                </c:pt>
                <c:pt idx="22">
                  <c:v>0.78249999999999997</c:v>
                </c:pt>
                <c:pt idx="23">
                  <c:v>0.80859999999999999</c:v>
                </c:pt>
                <c:pt idx="24">
                  <c:v>0.84040000000000004</c:v>
                </c:pt>
                <c:pt idx="25">
                  <c:v>0.86870000000000003</c:v>
                </c:pt>
                <c:pt idx="26">
                  <c:v>0.89200000000000002</c:v>
                </c:pt>
                <c:pt idx="27">
                  <c:v>0.93730000000000002</c:v>
                </c:pt>
                <c:pt idx="28">
                  <c:v>0.92779999999999996</c:v>
                </c:pt>
                <c:pt idx="29">
                  <c:v>0.93899999999999995</c:v>
                </c:pt>
                <c:pt idx="30">
                  <c:v>0.92810000000000004</c:v>
                </c:pt>
              </c:numCache>
            </c:numRef>
          </c:val>
        </c:ser>
        <c:marker val="1"/>
        <c:axId val="80583296"/>
        <c:axId val="81519744"/>
      </c:lineChart>
      <c:catAx>
        <c:axId val="80583296"/>
        <c:scaling>
          <c:orientation val="minMax"/>
        </c:scaling>
        <c:axPos val="b"/>
        <c:majorGridlines>
          <c:spPr>
            <a:ln w="3175">
              <a:solidFill>
                <a:srgbClr val="000000"/>
              </a:solidFill>
              <a:prstDash val="solid"/>
            </a:ln>
          </c:spPr>
        </c:majorGridlines>
        <c:title>
          <c:tx>
            <c:rich>
              <a:bodyPr/>
              <a:lstStyle/>
              <a:p>
                <a:pPr>
                  <a:defRPr sz="1800" b="0" i="0" u="none" strike="noStrike" baseline="0">
                    <a:solidFill>
                      <a:srgbClr val="000000"/>
                    </a:solidFill>
                    <a:latin typeface="Arial"/>
                    <a:ea typeface="Arial"/>
                    <a:cs typeface="Arial"/>
                  </a:defRPr>
                </a:pPr>
                <a:r>
                  <a:rPr lang="es-MX"/>
                  <a:t>DIA</a:t>
                </a:r>
              </a:p>
            </c:rich>
          </c:tx>
          <c:spPr>
            <a:noFill/>
            <a:ln w="25400">
              <a:noFill/>
            </a:ln>
          </c:spPr>
        </c:title>
        <c:numFmt formatCode="General" sourceLinked="1"/>
        <c:tickLblPos val="nextTo"/>
        <c:spPr>
          <a:ln w="3175">
            <a:solidFill>
              <a:srgbClr val="000000"/>
            </a:solidFill>
            <a:prstDash val="solid"/>
          </a:ln>
        </c:spPr>
        <c:txPr>
          <a:bodyPr rot="0" vert="horz"/>
          <a:lstStyle/>
          <a:p>
            <a:pPr>
              <a:defRPr sz="1400" b="0" i="0" u="none" strike="noStrike" baseline="0">
                <a:solidFill>
                  <a:srgbClr val="000000"/>
                </a:solidFill>
                <a:latin typeface="Arial"/>
                <a:ea typeface="Arial"/>
                <a:cs typeface="Arial"/>
              </a:defRPr>
            </a:pPr>
            <a:endParaRPr lang="es-MX"/>
          </a:p>
        </c:txPr>
        <c:crossAx val="81519744"/>
        <c:crosses val="autoZero"/>
        <c:auto val="1"/>
        <c:lblAlgn val="ctr"/>
        <c:lblOffset val="100"/>
        <c:tickLblSkip val="1"/>
        <c:tickMarkSkip val="1"/>
      </c:catAx>
      <c:valAx>
        <c:axId val="81519744"/>
        <c:scaling>
          <c:orientation val="minMax"/>
          <c:max val="1"/>
          <c:min val="0.1"/>
        </c:scaling>
        <c:axPos val="l"/>
        <c:majorGridlines>
          <c:spPr>
            <a:ln w="3175">
              <a:solidFill>
                <a:srgbClr val="000000"/>
              </a:solidFill>
              <a:prstDash val="solid"/>
            </a:ln>
          </c:spPr>
        </c:majorGridlines>
        <c:numFmt formatCode="General" sourceLinked="1"/>
        <c:tickLblPos val="nextTo"/>
        <c:spPr>
          <a:ln w="3175">
            <a:solidFill>
              <a:srgbClr val="000000"/>
            </a:solidFill>
            <a:prstDash val="solid"/>
          </a:ln>
        </c:spPr>
        <c:txPr>
          <a:bodyPr rot="0" vert="horz"/>
          <a:lstStyle/>
          <a:p>
            <a:pPr>
              <a:defRPr sz="1800" b="0" i="0" u="none" strike="noStrike" baseline="0">
                <a:solidFill>
                  <a:srgbClr val="000000"/>
                </a:solidFill>
                <a:latin typeface="Arial"/>
                <a:ea typeface="Arial"/>
                <a:cs typeface="Arial"/>
              </a:defRPr>
            </a:pPr>
            <a:endParaRPr lang="es-MX"/>
          </a:p>
        </c:txPr>
        <c:crossAx val="80583296"/>
        <c:crosses val="autoZero"/>
        <c:crossBetween val="between"/>
      </c:valAx>
      <c:spPr>
        <a:noFill/>
        <a:ln w="25400">
          <a:noFill/>
        </a:ln>
      </c:spPr>
    </c:plotArea>
    <c:legend>
      <c:legendPos val="r"/>
      <c:spPr>
        <a:solidFill>
          <a:srgbClr val="FFFFFF"/>
        </a:solidFill>
        <a:ln w="3175">
          <a:solidFill>
            <a:srgbClr val="000000"/>
          </a:solidFill>
          <a:prstDash val="solid"/>
        </a:ln>
      </c:spPr>
      <c:txPr>
        <a:bodyPr/>
        <a:lstStyle/>
        <a:p>
          <a:pPr>
            <a:defRPr sz="1180" b="0" i="0" u="none" strike="noStrike" baseline="0">
              <a:solidFill>
                <a:srgbClr val="000000"/>
              </a:solidFill>
              <a:latin typeface="Arial"/>
              <a:ea typeface="Arial"/>
              <a:cs typeface="Arial"/>
            </a:defRPr>
          </a:pPr>
          <a:endParaRPr lang="es-MX"/>
        </a:p>
      </c:txPr>
    </c:legend>
    <c:plotVisOnly val="1"/>
    <c:dispBlanksAs val="gap"/>
  </c:chart>
  <c:spPr>
    <a:solidFill>
      <a:srgbClr val="FFFFFF"/>
    </a:solidFill>
    <a:ln w="3175">
      <a:solidFill>
        <a:srgbClr val="000000"/>
      </a:solidFill>
      <a:prstDash val="solid"/>
    </a:ln>
  </c:spPr>
  <c:txPr>
    <a:bodyPr/>
    <a:lstStyle/>
    <a:p>
      <a:pPr>
        <a:defRPr sz="1800" b="0" i="0" u="none" strike="noStrike" baseline="0">
          <a:solidFill>
            <a:srgbClr val="000000"/>
          </a:solidFill>
          <a:latin typeface="Arial"/>
          <a:ea typeface="Arial"/>
          <a:cs typeface="Arial"/>
        </a:defRPr>
      </a:pPr>
      <a:endParaRPr lang="es-MX"/>
    </a:p>
  </c:txPr>
  <c:printSettings>
    <c:headerFooter alignWithMargins="0"/>
    <c:pageMargins b="1" l="0.75000000000001465" r="0.75000000000001465" t="1" header="0" footer="0"/>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lang val="es-MX"/>
  <c:chart>
    <c:title>
      <c:tx>
        <c:rich>
          <a:bodyPr/>
          <a:lstStyle/>
          <a:p>
            <a:pPr>
              <a:defRPr/>
            </a:pPr>
            <a:r>
              <a:rPr lang="en-US"/>
              <a:t>D  I  C  I  E  M  B  R  E      2   0   1   4</a:t>
            </a:r>
          </a:p>
          <a:p>
            <a:pPr>
              <a:defRPr/>
            </a:pPr>
            <a:r>
              <a:rPr lang="en-US"/>
              <a:t>OCUPACIÓN HOTELERA RIVIERA MAYA</a:t>
            </a:r>
          </a:p>
        </c:rich>
      </c:tx>
    </c:title>
    <c:plotArea>
      <c:layout/>
      <c:lineChart>
        <c:grouping val="standard"/>
        <c:ser>
          <c:idx val="0"/>
          <c:order val="0"/>
          <c:tx>
            <c:strRef>
              <c:f>'RESUMEN OCUP. DIARIA DICIEMBRE'!$A$10</c:f>
              <c:strCache>
                <c:ptCount val="1"/>
                <c:pt idx="0">
                  <c:v>OCUPACION GENERAL</c:v>
                </c:pt>
              </c:strCache>
            </c:strRef>
          </c:tx>
          <c:cat>
            <c:numRef>
              <c:f>'RESUMEN OCUP. DIARIA DICIEMBRE'!$B$9:$AF$9</c:f>
              <c:numCache>
                <c:formatCode>General</c:formatCode>
                <c:ptCount val="31"/>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numCache>
            </c:numRef>
          </c:cat>
          <c:val>
            <c:numRef>
              <c:f>'RESUMEN OCUP. DIARIA DICIEMBRE'!$B$10:$AF$10</c:f>
              <c:numCache>
                <c:formatCode>0.0%</c:formatCode>
                <c:ptCount val="31"/>
                <c:pt idx="0">
                  <c:v>0.79239999999999999</c:v>
                </c:pt>
                <c:pt idx="1">
                  <c:v>0.77800000000000002</c:v>
                </c:pt>
                <c:pt idx="2">
                  <c:v>0.77410000000000001</c:v>
                </c:pt>
                <c:pt idx="3">
                  <c:v>0.78620000000000001</c:v>
                </c:pt>
                <c:pt idx="4">
                  <c:v>0.83030000000000004</c:v>
                </c:pt>
                <c:pt idx="5">
                  <c:v>0.85530000000000006</c:v>
                </c:pt>
                <c:pt idx="6">
                  <c:v>0.85950000000000004</c:v>
                </c:pt>
                <c:pt idx="7">
                  <c:v>0.81759999999999999</c:v>
                </c:pt>
                <c:pt idx="8">
                  <c:v>0.82030000000000003</c:v>
                </c:pt>
                <c:pt idx="9">
                  <c:v>0.80810000000000004</c:v>
                </c:pt>
                <c:pt idx="10">
                  <c:v>0.80920000000000003</c:v>
                </c:pt>
                <c:pt idx="11">
                  <c:v>0.82269999999999999</c:v>
                </c:pt>
                <c:pt idx="12">
                  <c:v>0.82330000000000003</c:v>
                </c:pt>
                <c:pt idx="13">
                  <c:v>0.83169999999999999</c:v>
                </c:pt>
                <c:pt idx="14">
                  <c:v>0.81580000000000008</c:v>
                </c:pt>
                <c:pt idx="15">
                  <c:v>0.81740000000000002</c:v>
                </c:pt>
                <c:pt idx="16">
                  <c:v>0.81570000000000009</c:v>
                </c:pt>
                <c:pt idx="17">
                  <c:v>0.80580000000000007</c:v>
                </c:pt>
                <c:pt idx="18">
                  <c:v>0.8306</c:v>
                </c:pt>
                <c:pt idx="19">
                  <c:v>0.8579</c:v>
                </c:pt>
                <c:pt idx="20">
                  <c:v>0.87490000000000001</c:v>
                </c:pt>
                <c:pt idx="21">
                  <c:v>0.87190000000000001</c:v>
                </c:pt>
                <c:pt idx="22">
                  <c:v>0.8619</c:v>
                </c:pt>
                <c:pt idx="23">
                  <c:v>0.85089999999999999</c:v>
                </c:pt>
                <c:pt idx="24">
                  <c:v>0.85289999999999999</c:v>
                </c:pt>
                <c:pt idx="25">
                  <c:v>0.88490000000000002</c:v>
                </c:pt>
                <c:pt idx="26">
                  <c:v>0.91390000000000005</c:v>
                </c:pt>
                <c:pt idx="27">
                  <c:v>0.93890000000000007</c:v>
                </c:pt>
                <c:pt idx="28">
                  <c:v>0.95390000000000008</c:v>
                </c:pt>
                <c:pt idx="29">
                  <c:v>0.9849</c:v>
                </c:pt>
                <c:pt idx="30">
                  <c:v>0.97789999999999999</c:v>
                </c:pt>
              </c:numCache>
            </c:numRef>
          </c:val>
        </c:ser>
        <c:ser>
          <c:idx val="1"/>
          <c:order val="1"/>
          <c:tx>
            <c:strRef>
              <c:f>'RESUMEN OCUP. DIARIA DICIEMBRE'!$A$11</c:f>
              <c:strCache>
                <c:ptCount val="1"/>
                <c:pt idx="0">
                  <c:v>OCUPACION PLAYACAR</c:v>
                </c:pt>
              </c:strCache>
            </c:strRef>
          </c:tx>
          <c:cat>
            <c:numRef>
              <c:f>'RESUMEN OCUP. DIARIA DICIEMBRE'!$B$9:$AF$9</c:f>
              <c:numCache>
                <c:formatCode>General</c:formatCode>
                <c:ptCount val="31"/>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numCache>
            </c:numRef>
          </c:cat>
          <c:val>
            <c:numRef>
              <c:f>'RESUMEN OCUP. DIARIA DICIEMBRE'!$B$11:$AF$11</c:f>
              <c:numCache>
                <c:formatCode>0.0%</c:formatCode>
                <c:ptCount val="31"/>
                <c:pt idx="0">
                  <c:v>0.88419999999999999</c:v>
                </c:pt>
                <c:pt idx="1">
                  <c:v>0.874</c:v>
                </c:pt>
                <c:pt idx="2">
                  <c:v>0.89610000000000001</c:v>
                </c:pt>
                <c:pt idx="3">
                  <c:v>0.88380000000000003</c:v>
                </c:pt>
                <c:pt idx="4">
                  <c:v>0.89590000000000003</c:v>
                </c:pt>
                <c:pt idx="5">
                  <c:v>0.91339999999999999</c:v>
                </c:pt>
                <c:pt idx="6">
                  <c:v>0.92430000000000001</c:v>
                </c:pt>
                <c:pt idx="7">
                  <c:v>0.91339999999999999</c:v>
                </c:pt>
                <c:pt idx="8">
                  <c:v>0.91069999999999995</c:v>
                </c:pt>
                <c:pt idx="9">
                  <c:v>0.90400000000000003</c:v>
                </c:pt>
                <c:pt idx="10">
                  <c:v>0.90639999999999998</c:v>
                </c:pt>
                <c:pt idx="11">
                  <c:v>0.88480000000000003</c:v>
                </c:pt>
                <c:pt idx="12">
                  <c:v>0.88239999999999996</c:v>
                </c:pt>
                <c:pt idx="13">
                  <c:v>0.90480000000000005</c:v>
                </c:pt>
                <c:pt idx="14">
                  <c:v>0.88859999999999995</c:v>
                </c:pt>
                <c:pt idx="15">
                  <c:v>0.89800000000000002</c:v>
                </c:pt>
                <c:pt idx="16">
                  <c:v>0.88939999999999997</c:v>
                </c:pt>
                <c:pt idx="17">
                  <c:v>0.88970000000000005</c:v>
                </c:pt>
                <c:pt idx="18">
                  <c:v>0.88290000000000002</c:v>
                </c:pt>
                <c:pt idx="19">
                  <c:v>0.93200000000000005</c:v>
                </c:pt>
                <c:pt idx="20">
                  <c:v>0.90749999999999997</c:v>
                </c:pt>
                <c:pt idx="21">
                  <c:v>0.89070000000000005</c:v>
                </c:pt>
                <c:pt idx="22">
                  <c:v>0.87639999999999996</c:v>
                </c:pt>
                <c:pt idx="23">
                  <c:v>0.86970000000000003</c:v>
                </c:pt>
                <c:pt idx="24">
                  <c:v>0.87380000000000002</c:v>
                </c:pt>
                <c:pt idx="25">
                  <c:v>0.90669999999999995</c:v>
                </c:pt>
                <c:pt idx="26">
                  <c:v>0.92959999999999998</c:v>
                </c:pt>
                <c:pt idx="27">
                  <c:v>0.94499999999999995</c:v>
                </c:pt>
                <c:pt idx="28">
                  <c:v>0.94710000000000005</c:v>
                </c:pt>
                <c:pt idx="29">
                  <c:v>0.97440000000000004</c:v>
                </c:pt>
                <c:pt idx="30">
                  <c:v>0.97570000000000001</c:v>
                </c:pt>
              </c:numCache>
            </c:numRef>
          </c:val>
        </c:ser>
        <c:ser>
          <c:idx val="2"/>
          <c:order val="2"/>
          <c:tx>
            <c:strRef>
              <c:f>'RESUMEN OCUP. DIARIA DICIEMBRE'!$A$12</c:f>
              <c:strCache>
                <c:ptCount val="1"/>
                <c:pt idx="0">
                  <c:v>OCUPACION PLAYA DEL CARMEN</c:v>
                </c:pt>
              </c:strCache>
            </c:strRef>
          </c:tx>
          <c:cat>
            <c:numRef>
              <c:f>'RESUMEN OCUP. DIARIA DICIEMBRE'!$B$9:$AF$9</c:f>
              <c:numCache>
                <c:formatCode>General</c:formatCode>
                <c:ptCount val="31"/>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numCache>
            </c:numRef>
          </c:cat>
          <c:val>
            <c:numRef>
              <c:f>'RESUMEN OCUP. DIARIA DICIEMBRE'!$B$12:$AF$12</c:f>
              <c:numCache>
                <c:formatCode>0.0%</c:formatCode>
                <c:ptCount val="31"/>
                <c:pt idx="0">
                  <c:v>0.80569999999999997</c:v>
                </c:pt>
                <c:pt idx="1">
                  <c:v>0.7742</c:v>
                </c:pt>
                <c:pt idx="2">
                  <c:v>0.753</c:v>
                </c:pt>
                <c:pt idx="3">
                  <c:v>0.70250000000000001</c:v>
                </c:pt>
                <c:pt idx="4">
                  <c:v>0.78420000000000001</c:v>
                </c:pt>
                <c:pt idx="5">
                  <c:v>0.82289999999999996</c:v>
                </c:pt>
                <c:pt idx="6">
                  <c:v>0.83120000000000005</c:v>
                </c:pt>
                <c:pt idx="7">
                  <c:v>0.78449999999999998</c:v>
                </c:pt>
                <c:pt idx="8">
                  <c:v>0.74360000000000004</c:v>
                </c:pt>
                <c:pt idx="9">
                  <c:v>0.7026</c:v>
                </c:pt>
                <c:pt idx="10">
                  <c:v>0.6946</c:v>
                </c:pt>
                <c:pt idx="11">
                  <c:v>0.74950000000000006</c:v>
                </c:pt>
                <c:pt idx="12">
                  <c:v>0.79779999999999995</c:v>
                </c:pt>
                <c:pt idx="13">
                  <c:v>0.81030000000000002</c:v>
                </c:pt>
                <c:pt idx="14">
                  <c:v>0.76829999999999998</c:v>
                </c:pt>
                <c:pt idx="15">
                  <c:v>0.77270000000000005</c:v>
                </c:pt>
                <c:pt idx="16">
                  <c:v>0.77339999999999998</c:v>
                </c:pt>
                <c:pt idx="17">
                  <c:v>0.7954</c:v>
                </c:pt>
                <c:pt idx="18">
                  <c:v>0.7984</c:v>
                </c:pt>
                <c:pt idx="19">
                  <c:v>0.85929999999999995</c:v>
                </c:pt>
                <c:pt idx="20">
                  <c:v>0.86350000000000005</c:v>
                </c:pt>
                <c:pt idx="21">
                  <c:v>0.82550000000000001</c:v>
                </c:pt>
                <c:pt idx="22">
                  <c:v>0.79279999999999995</c:v>
                </c:pt>
                <c:pt idx="23">
                  <c:v>0.79490000000000005</c:v>
                </c:pt>
                <c:pt idx="24">
                  <c:v>0.79930000000000001</c:v>
                </c:pt>
                <c:pt idx="25">
                  <c:v>0.84709999999999996</c:v>
                </c:pt>
                <c:pt idx="26">
                  <c:v>0.87580000000000002</c:v>
                </c:pt>
                <c:pt idx="27">
                  <c:v>0.90059999999999996</c:v>
                </c:pt>
                <c:pt idx="28">
                  <c:v>0.9133</c:v>
                </c:pt>
                <c:pt idx="29">
                  <c:v>0.92190000000000005</c:v>
                </c:pt>
                <c:pt idx="30">
                  <c:v>0.92090000000000005</c:v>
                </c:pt>
              </c:numCache>
            </c:numRef>
          </c:val>
        </c:ser>
        <c:ser>
          <c:idx val="3"/>
          <c:order val="3"/>
          <c:tx>
            <c:strRef>
              <c:f>'RESUMEN OCUP. DIARIA DICIEMBRE'!$A$13</c:f>
              <c:strCache>
                <c:ptCount val="1"/>
                <c:pt idx="0">
                  <c:v>OCUPACION PLAN EUROPEO</c:v>
                </c:pt>
              </c:strCache>
            </c:strRef>
          </c:tx>
          <c:marker>
            <c:symbol val="diamond"/>
            <c:size val="7"/>
          </c:marker>
          <c:cat>
            <c:numRef>
              <c:f>'RESUMEN OCUP. DIARIA DICIEMBRE'!$B$9:$AF$9</c:f>
              <c:numCache>
                <c:formatCode>General</c:formatCode>
                <c:ptCount val="31"/>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numCache>
            </c:numRef>
          </c:cat>
          <c:val>
            <c:numRef>
              <c:f>'RESUMEN OCUP. DIARIA DICIEMBRE'!$B$13:$AF$13</c:f>
              <c:numCache>
                <c:formatCode>0.0%</c:formatCode>
                <c:ptCount val="31"/>
                <c:pt idx="0">
                  <c:v>0.63180000000000003</c:v>
                </c:pt>
                <c:pt idx="1">
                  <c:v>0.62270000000000003</c:v>
                </c:pt>
                <c:pt idx="2">
                  <c:v>0.61519999999999997</c:v>
                </c:pt>
                <c:pt idx="3">
                  <c:v>0.63360000000000005</c:v>
                </c:pt>
                <c:pt idx="4">
                  <c:v>0.64570000000000005</c:v>
                </c:pt>
                <c:pt idx="5">
                  <c:v>0.64510000000000001</c:v>
                </c:pt>
                <c:pt idx="6">
                  <c:v>0.65749999999999997</c:v>
                </c:pt>
                <c:pt idx="7">
                  <c:v>0.61309999999999998</c:v>
                </c:pt>
                <c:pt idx="8">
                  <c:v>0.60119999999999996</c:v>
                </c:pt>
                <c:pt idx="9">
                  <c:v>0.58560000000000001</c:v>
                </c:pt>
                <c:pt idx="10">
                  <c:v>0.5736</c:v>
                </c:pt>
                <c:pt idx="11">
                  <c:v>0.60809999999999997</c:v>
                </c:pt>
                <c:pt idx="12">
                  <c:v>0.63970000000000005</c:v>
                </c:pt>
                <c:pt idx="13">
                  <c:v>0.66830000000000001</c:v>
                </c:pt>
                <c:pt idx="14">
                  <c:v>0.64610000000000001</c:v>
                </c:pt>
                <c:pt idx="15">
                  <c:v>0.65810000000000002</c:v>
                </c:pt>
                <c:pt idx="16">
                  <c:v>0.65010000000000001</c:v>
                </c:pt>
                <c:pt idx="17">
                  <c:v>0.6542</c:v>
                </c:pt>
                <c:pt idx="18">
                  <c:v>0.66410000000000002</c:v>
                </c:pt>
                <c:pt idx="19">
                  <c:v>0.72119999999999995</c:v>
                </c:pt>
                <c:pt idx="20">
                  <c:v>0.77039999999999997</c:v>
                </c:pt>
                <c:pt idx="21">
                  <c:v>0.7964</c:v>
                </c:pt>
                <c:pt idx="22">
                  <c:v>0.7984</c:v>
                </c:pt>
                <c:pt idx="23">
                  <c:v>0.81810000000000005</c:v>
                </c:pt>
                <c:pt idx="24">
                  <c:v>0.83240000000000003</c:v>
                </c:pt>
                <c:pt idx="25">
                  <c:v>0.85629999999999995</c:v>
                </c:pt>
                <c:pt idx="26">
                  <c:v>0.89380000000000004</c:v>
                </c:pt>
                <c:pt idx="27">
                  <c:v>0.92320000000000002</c:v>
                </c:pt>
                <c:pt idx="28">
                  <c:v>0.93020000000000003</c:v>
                </c:pt>
                <c:pt idx="29">
                  <c:v>0.94220000000000004</c:v>
                </c:pt>
                <c:pt idx="30">
                  <c:v>0.93059999999999998</c:v>
                </c:pt>
              </c:numCache>
            </c:numRef>
          </c:val>
        </c:ser>
        <c:ser>
          <c:idx val="4"/>
          <c:order val="4"/>
          <c:tx>
            <c:strRef>
              <c:f>'RESUMEN OCUP. DIARIA DICIEMBRE'!$A$14</c:f>
              <c:strCache>
                <c:ptCount val="1"/>
                <c:pt idx="0">
                  <c:v>OCUPACION TODO INCLUIDO</c:v>
                </c:pt>
              </c:strCache>
            </c:strRef>
          </c:tx>
          <c:spPr>
            <a:ln>
              <a:solidFill>
                <a:srgbClr val="7030A0"/>
              </a:solidFill>
            </a:ln>
          </c:spPr>
          <c:marker>
            <c:spPr>
              <a:solidFill>
                <a:srgbClr val="7030A0"/>
              </a:solidFill>
              <a:ln>
                <a:solidFill>
                  <a:srgbClr val="7030A0"/>
                </a:solidFill>
              </a:ln>
            </c:spPr>
          </c:marker>
          <c:cat>
            <c:numRef>
              <c:f>'RESUMEN OCUP. DIARIA DICIEMBRE'!$B$9:$AF$9</c:f>
              <c:numCache>
                <c:formatCode>General</c:formatCode>
                <c:ptCount val="31"/>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numCache>
            </c:numRef>
          </c:cat>
          <c:val>
            <c:numRef>
              <c:f>'RESUMEN OCUP. DIARIA DICIEMBRE'!$B$14:$AF$14</c:f>
              <c:numCache>
                <c:formatCode>0.0%</c:formatCode>
                <c:ptCount val="31"/>
                <c:pt idx="0">
                  <c:v>0.81429999999999991</c:v>
                </c:pt>
                <c:pt idx="1">
                  <c:v>0.79899999999999993</c:v>
                </c:pt>
                <c:pt idx="2">
                  <c:v>0.79579999999999995</c:v>
                </c:pt>
                <c:pt idx="3">
                  <c:v>0.80699999999999994</c:v>
                </c:pt>
                <c:pt idx="4">
                  <c:v>0.85619999999999996</c:v>
                </c:pt>
                <c:pt idx="5">
                  <c:v>0.88649999999999995</c:v>
                </c:pt>
                <c:pt idx="6">
                  <c:v>0.88929999999999998</c:v>
                </c:pt>
                <c:pt idx="7">
                  <c:v>0.8478</c:v>
                </c:pt>
                <c:pt idx="8">
                  <c:v>0.85199999999999998</c:v>
                </c:pt>
                <c:pt idx="9">
                  <c:v>0.8407</c:v>
                </c:pt>
                <c:pt idx="10">
                  <c:v>0.84379999999999999</c:v>
                </c:pt>
                <c:pt idx="11">
                  <c:v>0.8536999999999999</c:v>
                </c:pt>
                <c:pt idx="12">
                  <c:v>0.84909999999999997</c:v>
                </c:pt>
                <c:pt idx="13">
                  <c:v>0.85409999999999997</c:v>
                </c:pt>
                <c:pt idx="14">
                  <c:v>0.83929999999999993</c:v>
                </c:pt>
                <c:pt idx="15">
                  <c:v>0.83929999999999993</c:v>
                </c:pt>
                <c:pt idx="16">
                  <c:v>0.83760000000000001</c:v>
                </c:pt>
                <c:pt idx="17">
                  <c:v>0.8256</c:v>
                </c:pt>
                <c:pt idx="18">
                  <c:v>0.85289999999999999</c:v>
                </c:pt>
                <c:pt idx="19">
                  <c:v>0.87559999999999993</c:v>
                </c:pt>
                <c:pt idx="20">
                  <c:v>0.88689999999999991</c:v>
                </c:pt>
                <c:pt idx="21">
                  <c:v>0.87879999999999991</c:v>
                </c:pt>
                <c:pt idx="22">
                  <c:v>0.86699999999999999</c:v>
                </c:pt>
                <c:pt idx="23">
                  <c:v>0.85109999999999997</c:v>
                </c:pt>
                <c:pt idx="24">
                  <c:v>0.85070000000000001</c:v>
                </c:pt>
                <c:pt idx="25">
                  <c:v>0.88389999999999991</c:v>
                </c:pt>
                <c:pt idx="26">
                  <c:v>0.91169999999999995</c:v>
                </c:pt>
                <c:pt idx="27">
                  <c:v>0.93579999999999997</c:v>
                </c:pt>
                <c:pt idx="28">
                  <c:v>0.95289999999999997</c:v>
                </c:pt>
                <c:pt idx="29">
                  <c:v>0.98699999999999999</c:v>
                </c:pt>
                <c:pt idx="30">
                  <c:v>0.98</c:v>
                </c:pt>
              </c:numCache>
            </c:numRef>
          </c:val>
        </c:ser>
        <c:ser>
          <c:idx val="5"/>
          <c:order val="5"/>
          <c:tx>
            <c:strRef>
              <c:f>'RESUMEN OCUP. DIARIA DICIEMBRE'!$A$15</c:f>
              <c:strCache>
                <c:ptCount val="1"/>
                <c:pt idx="0">
                  <c:v>OCUP. HOTELES PEQUEÑOS</c:v>
                </c:pt>
              </c:strCache>
            </c:strRef>
          </c:tx>
          <c:cat>
            <c:numRef>
              <c:f>'RESUMEN OCUP. DIARIA DICIEMBRE'!$B$9:$AF$9</c:f>
              <c:numCache>
                <c:formatCode>General</c:formatCode>
                <c:ptCount val="31"/>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numCache>
            </c:numRef>
          </c:cat>
          <c:val>
            <c:numRef>
              <c:f>'RESUMEN OCUP. DIARIA DICIEMBRE'!$B$15:$AF$15</c:f>
              <c:numCache>
                <c:formatCode>0.0%</c:formatCode>
                <c:ptCount val="31"/>
                <c:pt idx="0">
                  <c:v>0.62209999999999999</c:v>
                </c:pt>
                <c:pt idx="1">
                  <c:v>0.57799999999999996</c:v>
                </c:pt>
                <c:pt idx="2">
                  <c:v>0.55730000000000002</c:v>
                </c:pt>
                <c:pt idx="3">
                  <c:v>0.57079999999999997</c:v>
                </c:pt>
                <c:pt idx="4">
                  <c:v>0.59789999999999999</c:v>
                </c:pt>
                <c:pt idx="5">
                  <c:v>0.64790000000000003</c:v>
                </c:pt>
                <c:pt idx="6">
                  <c:v>0.66279999999999994</c:v>
                </c:pt>
                <c:pt idx="7">
                  <c:v>0.60619999999999996</c:v>
                </c:pt>
                <c:pt idx="8">
                  <c:v>0.58030000000000004</c:v>
                </c:pt>
                <c:pt idx="9">
                  <c:v>0.54159999999999997</c:v>
                </c:pt>
                <c:pt idx="10">
                  <c:v>0.50860000000000005</c:v>
                </c:pt>
                <c:pt idx="11">
                  <c:v>0.54890000000000005</c:v>
                </c:pt>
                <c:pt idx="12">
                  <c:v>0.59840000000000004</c:v>
                </c:pt>
                <c:pt idx="13">
                  <c:v>0.61319999999999997</c:v>
                </c:pt>
                <c:pt idx="14">
                  <c:v>0.56620000000000004</c:v>
                </c:pt>
                <c:pt idx="15">
                  <c:v>0.55420000000000003</c:v>
                </c:pt>
                <c:pt idx="16">
                  <c:v>0.54520000000000002</c:v>
                </c:pt>
                <c:pt idx="17">
                  <c:v>0.56120000000000003</c:v>
                </c:pt>
                <c:pt idx="18">
                  <c:v>0.59540000000000004</c:v>
                </c:pt>
                <c:pt idx="19">
                  <c:v>0.64710000000000001</c:v>
                </c:pt>
                <c:pt idx="20">
                  <c:v>0.69930000000000003</c:v>
                </c:pt>
                <c:pt idx="21">
                  <c:v>0.68969999999999998</c:v>
                </c:pt>
                <c:pt idx="22">
                  <c:v>0.67210000000000003</c:v>
                </c:pt>
                <c:pt idx="23">
                  <c:v>0.70789999999999997</c:v>
                </c:pt>
                <c:pt idx="24">
                  <c:v>0.74180000000000001</c:v>
                </c:pt>
                <c:pt idx="25">
                  <c:v>0.79649999999999999</c:v>
                </c:pt>
                <c:pt idx="26">
                  <c:v>0.84340000000000004</c:v>
                </c:pt>
                <c:pt idx="27">
                  <c:v>0.88460000000000005</c:v>
                </c:pt>
                <c:pt idx="28">
                  <c:v>0.90480000000000005</c:v>
                </c:pt>
                <c:pt idx="29">
                  <c:v>0.91890000000000005</c:v>
                </c:pt>
                <c:pt idx="30">
                  <c:v>0.87890000000000001</c:v>
                </c:pt>
              </c:numCache>
            </c:numRef>
          </c:val>
        </c:ser>
        <c:marker val="1"/>
        <c:axId val="90895104"/>
        <c:axId val="90896640"/>
      </c:lineChart>
      <c:catAx>
        <c:axId val="90895104"/>
        <c:scaling>
          <c:orientation val="minMax"/>
        </c:scaling>
        <c:axPos val="b"/>
        <c:numFmt formatCode="General" sourceLinked="1"/>
        <c:tickLblPos val="nextTo"/>
        <c:txPr>
          <a:bodyPr/>
          <a:lstStyle/>
          <a:p>
            <a:pPr>
              <a:defRPr sz="1400" b="1"/>
            </a:pPr>
            <a:endParaRPr lang="es-MX"/>
          </a:p>
        </c:txPr>
        <c:crossAx val="90896640"/>
        <c:crosses val="autoZero"/>
        <c:auto val="1"/>
        <c:lblAlgn val="ctr"/>
        <c:lblOffset val="100"/>
      </c:catAx>
      <c:valAx>
        <c:axId val="90896640"/>
        <c:scaling>
          <c:orientation val="minMax"/>
          <c:max val="1"/>
        </c:scaling>
        <c:axPos val="l"/>
        <c:majorGridlines/>
        <c:numFmt formatCode="0.0%" sourceLinked="1"/>
        <c:tickLblPos val="nextTo"/>
        <c:txPr>
          <a:bodyPr/>
          <a:lstStyle/>
          <a:p>
            <a:pPr>
              <a:defRPr sz="1050" b="1"/>
            </a:pPr>
            <a:endParaRPr lang="es-MX"/>
          </a:p>
        </c:txPr>
        <c:crossAx val="90895104"/>
        <c:crosses val="autoZero"/>
        <c:crossBetween val="between"/>
      </c:valAx>
    </c:plotArea>
    <c:legend>
      <c:legendPos val="b"/>
      <c:txPr>
        <a:bodyPr/>
        <a:lstStyle/>
        <a:p>
          <a:pPr>
            <a:defRPr sz="1600" b="1"/>
          </a:pPr>
          <a:endParaRPr lang="es-MX"/>
        </a:p>
      </c:txPr>
    </c:legend>
    <c:plotVisOnly val="1"/>
  </c:chart>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lang val="es-MX"/>
  <c:chart>
    <c:title>
      <c:tx>
        <c:rich>
          <a:bodyPr/>
          <a:lstStyle/>
          <a:p>
            <a:pPr>
              <a:defRPr sz="2000"/>
            </a:pPr>
            <a:r>
              <a:rPr lang="es-MX" sz="2000"/>
              <a:t>ENERO - DICIEMBRE 2014
OCUPACIÓN RIVIERA MAYA</a:t>
            </a:r>
          </a:p>
        </c:rich>
      </c:tx>
      <c:layout>
        <c:manualLayout>
          <c:xMode val="edge"/>
          <c:yMode val="edge"/>
          <c:x val="0.38685601445957585"/>
          <c:y val="2.5788919974933881E-2"/>
        </c:manualLayout>
      </c:layout>
    </c:title>
    <c:plotArea>
      <c:layout>
        <c:manualLayout>
          <c:layoutTarget val="inner"/>
          <c:xMode val="edge"/>
          <c:yMode val="edge"/>
          <c:x val="5.7599252694537917E-2"/>
          <c:y val="0.16408841433147991"/>
          <c:w val="0.93196208546118353"/>
          <c:h val="0.6855088929614267"/>
        </c:manualLayout>
      </c:layout>
      <c:lineChart>
        <c:grouping val="standard"/>
        <c:ser>
          <c:idx val="1"/>
          <c:order val="0"/>
          <c:tx>
            <c:strRef>
              <c:f>'RESUMEN OCUP. ANUAL'!$B$11</c:f>
              <c:strCache>
                <c:ptCount val="1"/>
                <c:pt idx="0">
                  <c:v>OCUPACION GENERAL</c:v>
                </c:pt>
              </c:strCache>
            </c:strRef>
          </c:tx>
          <c:spPr>
            <a:ln>
              <a:solidFill>
                <a:schemeClr val="bg2">
                  <a:lumMod val="50000"/>
                </a:schemeClr>
              </a:solidFill>
            </a:ln>
          </c:spPr>
          <c:marker>
            <c:spPr>
              <a:solidFill>
                <a:schemeClr val="bg2">
                  <a:lumMod val="50000"/>
                </a:schemeClr>
              </a:solidFill>
              <a:ln>
                <a:solidFill>
                  <a:schemeClr val="bg2">
                    <a:lumMod val="50000"/>
                  </a:schemeClr>
                </a:solidFill>
              </a:ln>
            </c:spPr>
          </c:marker>
          <c:cat>
            <c:strRef>
              <c:f>'RESUMEN OCUP. ANUAL'!$C$9:$N$9</c:f>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f>'RESUMEN OCUP. ANUAL'!$C$11:$N$11</c:f>
              <c:numCache>
                <c:formatCode>0.00%</c:formatCode>
                <c:ptCount val="12"/>
                <c:pt idx="0">
                  <c:v>0.85970000000000002</c:v>
                </c:pt>
                <c:pt idx="1">
                  <c:v>0.90040357142857153</c:v>
                </c:pt>
                <c:pt idx="2">
                  <c:v>0.85709354838709684</c:v>
                </c:pt>
                <c:pt idx="3">
                  <c:v>0.86039999999999983</c:v>
                </c:pt>
                <c:pt idx="4">
                  <c:v>0.8246</c:v>
                </c:pt>
                <c:pt idx="5">
                  <c:v>0.79282666666666657</c:v>
                </c:pt>
                <c:pt idx="6">
                  <c:v>0.88732903225806448</c:v>
                </c:pt>
                <c:pt idx="7">
                  <c:v>0.79488387096774193</c:v>
                </c:pt>
                <c:pt idx="8">
                  <c:v>0.64788000000000023</c:v>
                </c:pt>
                <c:pt idx="9">
                  <c:v>0.6954999999999999</c:v>
                </c:pt>
                <c:pt idx="10">
                  <c:v>0.82652000000000014</c:v>
                </c:pt>
                <c:pt idx="11">
                  <c:v>0.84899354838709662</c:v>
                </c:pt>
              </c:numCache>
            </c:numRef>
          </c:val>
        </c:ser>
        <c:ser>
          <c:idx val="2"/>
          <c:order val="1"/>
          <c:tx>
            <c:strRef>
              <c:f>'RESUMEN OCUP. ANUAL'!$B$12</c:f>
              <c:strCache>
                <c:ptCount val="1"/>
                <c:pt idx="0">
                  <c:v>OCUPACION PLAYACAR</c:v>
                </c:pt>
              </c:strCache>
            </c:strRef>
          </c:tx>
          <c:spPr>
            <a:ln>
              <a:solidFill>
                <a:schemeClr val="accent6"/>
              </a:solidFill>
            </a:ln>
          </c:spPr>
          <c:marker>
            <c:spPr>
              <a:solidFill>
                <a:schemeClr val="accent6"/>
              </a:solidFill>
              <a:ln>
                <a:solidFill>
                  <a:schemeClr val="accent6"/>
                </a:solidFill>
              </a:ln>
            </c:spPr>
          </c:marker>
          <c:cat>
            <c:strRef>
              <c:f>'RESUMEN OCUP. ANUAL'!$C$9:$N$9</c:f>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f>'RESUMEN OCUP. ANUAL'!$C$12:$N$12</c:f>
              <c:numCache>
                <c:formatCode>0.00%</c:formatCode>
                <c:ptCount val="12"/>
                <c:pt idx="0">
                  <c:v>0.93279999999999996</c:v>
                </c:pt>
                <c:pt idx="1">
                  <c:v>0.94423571428571418</c:v>
                </c:pt>
                <c:pt idx="2">
                  <c:v>0.89198064516129039</c:v>
                </c:pt>
                <c:pt idx="3">
                  <c:v>0.91285666666666676</c:v>
                </c:pt>
                <c:pt idx="4">
                  <c:v>0.91749999999999998</c:v>
                </c:pt>
                <c:pt idx="5">
                  <c:v>0.87114666666666662</c:v>
                </c:pt>
                <c:pt idx="6">
                  <c:v>0.93354838709677423</c:v>
                </c:pt>
                <c:pt idx="7">
                  <c:v>0.87012258064516146</c:v>
                </c:pt>
                <c:pt idx="8">
                  <c:v>0.72389000000000014</c:v>
                </c:pt>
                <c:pt idx="9">
                  <c:v>0.7941677419354839</c:v>
                </c:pt>
                <c:pt idx="10">
                  <c:v>0.88791333333333333</c:v>
                </c:pt>
                <c:pt idx="11">
                  <c:v>0.90501290322580641</c:v>
                </c:pt>
              </c:numCache>
            </c:numRef>
          </c:val>
        </c:ser>
        <c:ser>
          <c:idx val="3"/>
          <c:order val="2"/>
          <c:tx>
            <c:strRef>
              <c:f>'RESUMEN OCUP. ANUAL'!$B$13</c:f>
              <c:strCache>
                <c:ptCount val="1"/>
                <c:pt idx="0">
                  <c:v>OCUPACION PLAYA DEL CARMEN</c:v>
                </c:pt>
              </c:strCache>
            </c:strRef>
          </c:tx>
          <c:spPr>
            <a:ln>
              <a:solidFill>
                <a:schemeClr val="accent2"/>
              </a:solidFill>
            </a:ln>
          </c:spPr>
          <c:marker>
            <c:spPr>
              <a:solidFill>
                <a:schemeClr val="accent2"/>
              </a:solidFill>
              <a:ln>
                <a:solidFill>
                  <a:schemeClr val="accent2"/>
                </a:solidFill>
              </a:ln>
            </c:spPr>
          </c:marker>
          <c:cat>
            <c:strRef>
              <c:f>'RESUMEN OCUP. ANUAL'!$C$9:$N$9</c:f>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f>'RESUMEN OCUP. ANUAL'!$C$13:$N$13</c:f>
              <c:numCache>
                <c:formatCode>0.00%</c:formatCode>
                <c:ptCount val="12"/>
                <c:pt idx="0">
                  <c:v>0.84099999999999997</c:v>
                </c:pt>
                <c:pt idx="1">
                  <c:v>0.87397857142857149</c:v>
                </c:pt>
                <c:pt idx="2">
                  <c:v>0.81211612903225827</c:v>
                </c:pt>
                <c:pt idx="3">
                  <c:v>0.79699333333333333</c:v>
                </c:pt>
                <c:pt idx="4">
                  <c:v>0.76029999999999998</c:v>
                </c:pt>
                <c:pt idx="5">
                  <c:v>0.74277333333333317</c:v>
                </c:pt>
                <c:pt idx="6">
                  <c:v>0.83071935483870962</c:v>
                </c:pt>
                <c:pt idx="7">
                  <c:v>0.77523870967741937</c:v>
                </c:pt>
                <c:pt idx="8">
                  <c:v>0.62942333333333322</c:v>
                </c:pt>
                <c:pt idx="9">
                  <c:v>0.68801935483870957</c:v>
                </c:pt>
                <c:pt idx="10">
                  <c:v>0.77194000000000018</c:v>
                </c:pt>
                <c:pt idx="11">
                  <c:v>0.80579677419354856</c:v>
                </c:pt>
              </c:numCache>
            </c:numRef>
          </c:val>
        </c:ser>
        <c:ser>
          <c:idx val="4"/>
          <c:order val="3"/>
          <c:tx>
            <c:strRef>
              <c:f>'RESUMEN OCUP. ANUAL'!$B$14</c:f>
              <c:strCache>
                <c:ptCount val="1"/>
                <c:pt idx="0">
                  <c:v>OCUPACION PLAN EUROPEO</c:v>
                </c:pt>
              </c:strCache>
            </c:strRef>
          </c:tx>
          <c:spPr>
            <a:ln>
              <a:solidFill>
                <a:srgbClr val="7030A0"/>
              </a:solidFill>
            </a:ln>
          </c:spPr>
          <c:marker>
            <c:spPr>
              <a:solidFill>
                <a:srgbClr val="7030A0"/>
              </a:solidFill>
              <a:ln>
                <a:solidFill>
                  <a:srgbClr val="7030A0"/>
                </a:solidFill>
              </a:ln>
            </c:spPr>
          </c:marker>
          <c:cat>
            <c:strRef>
              <c:f>'RESUMEN OCUP. ANUAL'!$C$9:$N$9</c:f>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f>'RESUMEN OCUP. ANUAL'!$C$14:$N$14</c:f>
              <c:numCache>
                <c:formatCode>0.00%</c:formatCode>
                <c:ptCount val="12"/>
                <c:pt idx="0">
                  <c:v>0.71302903225806447</c:v>
                </c:pt>
                <c:pt idx="1">
                  <c:v>0.74657857142857154</c:v>
                </c:pt>
                <c:pt idx="2">
                  <c:v>0.73192903225806472</c:v>
                </c:pt>
                <c:pt idx="3">
                  <c:v>0.63068333333333337</c:v>
                </c:pt>
                <c:pt idx="4">
                  <c:v>0.5655</c:v>
                </c:pt>
                <c:pt idx="5">
                  <c:v>0.52802999999999989</c:v>
                </c:pt>
                <c:pt idx="6">
                  <c:v>0.70394193548387096</c:v>
                </c:pt>
                <c:pt idx="7">
                  <c:v>0.62690967741935477</c:v>
                </c:pt>
                <c:pt idx="8">
                  <c:v>0.43529999999999991</c:v>
                </c:pt>
                <c:pt idx="9">
                  <c:v>0.50047096774193545</c:v>
                </c:pt>
                <c:pt idx="10">
                  <c:v>0.70020999999999989</c:v>
                </c:pt>
                <c:pt idx="11">
                  <c:v>0.71699999999999997</c:v>
                </c:pt>
              </c:numCache>
            </c:numRef>
          </c:val>
        </c:ser>
        <c:ser>
          <c:idx val="5"/>
          <c:order val="4"/>
          <c:tx>
            <c:strRef>
              <c:f>'RESUMEN OCUP. ANUAL'!$B$15</c:f>
              <c:strCache>
                <c:ptCount val="1"/>
                <c:pt idx="0">
                  <c:v>OCUPACION TODO INCLUIDO</c:v>
                </c:pt>
              </c:strCache>
            </c:strRef>
          </c:tx>
          <c:spPr>
            <a:ln>
              <a:solidFill>
                <a:schemeClr val="accent3"/>
              </a:solidFill>
            </a:ln>
          </c:spPr>
          <c:marker>
            <c:spPr>
              <a:solidFill>
                <a:schemeClr val="accent3"/>
              </a:solidFill>
              <a:ln>
                <a:solidFill>
                  <a:schemeClr val="accent3"/>
                </a:solidFill>
              </a:ln>
            </c:spPr>
          </c:marker>
          <c:cat>
            <c:strRef>
              <c:f>'RESUMEN OCUP. ANUAL'!$C$9:$N$9</c:f>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f>'RESUMEN OCUP. ANUAL'!$C$15:$N$15</c:f>
              <c:numCache>
                <c:formatCode>0.00%</c:formatCode>
                <c:ptCount val="12"/>
                <c:pt idx="0">
                  <c:v>0.88060000000000005</c:v>
                </c:pt>
                <c:pt idx="1">
                  <c:v>0.9214</c:v>
                </c:pt>
                <c:pt idx="2">
                  <c:v>0.87019999999999997</c:v>
                </c:pt>
                <c:pt idx="3">
                  <c:v>0.88780000000000003</c:v>
                </c:pt>
                <c:pt idx="4">
                  <c:v>0.86199999999999999</c:v>
                </c:pt>
                <c:pt idx="5">
                  <c:v>0.83130000000000004</c:v>
                </c:pt>
                <c:pt idx="6">
                  <c:v>0.91359999999999997</c:v>
                </c:pt>
                <c:pt idx="7">
                  <c:v>0.82299999999999995</c:v>
                </c:pt>
                <c:pt idx="8">
                  <c:v>0.67569999999999997</c:v>
                </c:pt>
                <c:pt idx="9">
                  <c:v>0.7268</c:v>
                </c:pt>
                <c:pt idx="10">
                  <c:v>0.84215000000000007</c:v>
                </c:pt>
                <c:pt idx="11">
                  <c:v>0.86598064516129025</c:v>
                </c:pt>
              </c:numCache>
            </c:numRef>
          </c:val>
        </c:ser>
        <c:ser>
          <c:idx val="6"/>
          <c:order val="5"/>
          <c:tx>
            <c:strRef>
              <c:f>'RESUMEN OCUP. ANUAL'!$B$16</c:f>
              <c:strCache>
                <c:ptCount val="1"/>
                <c:pt idx="0">
                  <c:v>OCUP. HOTELES PEQ. </c:v>
                </c:pt>
              </c:strCache>
            </c:strRef>
          </c:tx>
          <c:spPr>
            <a:ln>
              <a:solidFill>
                <a:schemeClr val="accent1"/>
              </a:solidFill>
            </a:ln>
          </c:spPr>
          <c:marker>
            <c:spPr>
              <a:solidFill>
                <a:schemeClr val="accent1"/>
              </a:solidFill>
              <a:ln>
                <a:solidFill>
                  <a:schemeClr val="accent1"/>
                </a:solidFill>
              </a:ln>
            </c:spPr>
          </c:marker>
          <c:cat>
            <c:strRef>
              <c:f>'RESUMEN OCUP. ANUAL'!$C$9:$N$9</c:f>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f>'RESUMEN OCUP. ANUAL'!$C$16:$N$16</c:f>
              <c:numCache>
                <c:formatCode>0.00%</c:formatCode>
                <c:ptCount val="12"/>
                <c:pt idx="0">
                  <c:v>0.7228</c:v>
                </c:pt>
                <c:pt idx="1">
                  <c:v>0.75066785714285711</c:v>
                </c:pt>
                <c:pt idx="2">
                  <c:v>0.7165838709677419</c:v>
                </c:pt>
                <c:pt idx="3">
                  <c:v>0.62410999999999983</c:v>
                </c:pt>
                <c:pt idx="4">
                  <c:v>0.5897</c:v>
                </c:pt>
                <c:pt idx="5">
                  <c:v>0.5253133333333333</c:v>
                </c:pt>
                <c:pt idx="6">
                  <c:v>0.65046451612903222</c:v>
                </c:pt>
                <c:pt idx="7">
                  <c:v>0.58874193548387088</c:v>
                </c:pt>
                <c:pt idx="8">
                  <c:v>0.45778333333333349</c:v>
                </c:pt>
                <c:pt idx="9">
                  <c:v>0.46864193548387112</c:v>
                </c:pt>
                <c:pt idx="10">
                  <c:v>0.63135333333333321</c:v>
                </c:pt>
                <c:pt idx="11">
                  <c:v>0.65939354838709685</c:v>
                </c:pt>
              </c:numCache>
            </c:numRef>
          </c:val>
        </c:ser>
        <c:marker val="1"/>
        <c:axId val="97089792"/>
        <c:axId val="97300864"/>
      </c:lineChart>
      <c:catAx>
        <c:axId val="97089792"/>
        <c:scaling>
          <c:orientation val="minMax"/>
        </c:scaling>
        <c:axPos val="b"/>
        <c:majorGridlines/>
        <c:numFmt formatCode="General" sourceLinked="1"/>
        <c:tickLblPos val="nextTo"/>
        <c:txPr>
          <a:bodyPr rot="0" vert="horz"/>
          <a:lstStyle/>
          <a:p>
            <a:pPr>
              <a:defRPr sz="1400" b="1"/>
            </a:pPr>
            <a:endParaRPr lang="es-MX"/>
          </a:p>
        </c:txPr>
        <c:crossAx val="97300864"/>
        <c:crosses val="autoZero"/>
        <c:auto val="1"/>
        <c:lblAlgn val="ctr"/>
        <c:lblOffset val="100"/>
        <c:tickLblSkip val="1"/>
        <c:tickMarkSkip val="1"/>
      </c:catAx>
      <c:valAx>
        <c:axId val="97300864"/>
        <c:scaling>
          <c:orientation val="minMax"/>
          <c:max val="1"/>
        </c:scaling>
        <c:axPos val="l"/>
        <c:majorGridlines/>
        <c:numFmt formatCode="0.00%" sourceLinked="1"/>
        <c:tickLblPos val="nextTo"/>
        <c:txPr>
          <a:bodyPr rot="0" vert="horz"/>
          <a:lstStyle/>
          <a:p>
            <a:pPr>
              <a:defRPr b="1"/>
            </a:pPr>
            <a:endParaRPr lang="es-MX"/>
          </a:p>
        </c:txPr>
        <c:crossAx val="97089792"/>
        <c:crosses val="autoZero"/>
        <c:crossBetween val="between"/>
      </c:valAx>
    </c:plotArea>
    <c:legend>
      <c:legendPos val="r"/>
      <c:layout>
        <c:manualLayout>
          <c:xMode val="edge"/>
          <c:yMode val="edge"/>
          <c:x val="1.7613880774496334E-2"/>
          <c:y val="0.91185526678789464"/>
          <c:w val="0.90114214958653027"/>
          <c:h val="7.215213866875532E-2"/>
        </c:manualLayout>
      </c:layout>
      <c:txPr>
        <a:bodyPr/>
        <a:lstStyle/>
        <a:p>
          <a:pPr>
            <a:defRPr sz="1200" b="1"/>
          </a:pPr>
          <a:endParaRPr lang="es-MX"/>
        </a:p>
      </c:txPr>
    </c:legend>
    <c:plotVisOnly val="1"/>
    <c:dispBlanksAs val="gap"/>
  </c:chart>
  <c:printSettings>
    <c:headerFooter alignWithMargins="0"/>
    <c:pageMargins b="1" l="0.75000000000001465" r="0.75000000000001465" t="1" header="0" footer="0"/>
    <c:pageSetup orientation="landscape" horizontalDpi="360" verticalDpi="360"/>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3.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5.jpeg"/></Relationships>
</file>

<file path=xl/drawings/_rels/drawing12.xml.rels><?xml version="1.0" encoding="UTF-8" standalone="yes"?>
<Relationships xmlns="http://schemas.openxmlformats.org/package/2006/relationships"><Relationship Id="rId3" Type="http://schemas.openxmlformats.org/officeDocument/2006/relationships/chart" Target="../charts/chart13.xml"/><Relationship Id="rId2" Type="http://schemas.openxmlformats.org/officeDocument/2006/relationships/image" Target="../media/image3.jpeg"/><Relationship Id="rId1" Type="http://schemas.openxmlformats.org/officeDocument/2006/relationships/chart" Target="../charts/chart12.xml"/></Relationships>
</file>

<file path=xl/drawings/_rels/drawing1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14.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chart" Target="../charts/chart14.xml"/></Relationships>
</file>

<file path=xl/drawings/_rels/drawing15.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chart" Target="../charts/chart15.xml"/></Relationships>
</file>

<file path=xl/drawings/_rels/drawing16.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chart" Target="../charts/chart16.xml"/></Relationships>
</file>

<file path=xl/drawings/_rels/drawing17.xml.rels><?xml version="1.0" encoding="UTF-8" standalone="yes"?>
<Relationships xmlns="http://schemas.openxmlformats.org/package/2006/relationships"><Relationship Id="rId1" Type="http://schemas.openxmlformats.org/officeDocument/2006/relationships/image" Target="../media/image3.jpeg"/></Relationships>
</file>

<file path=xl/drawings/_rels/drawing18.xml.rels><?xml version="1.0" encoding="UTF-8" standalone="yes"?>
<Relationships xmlns="http://schemas.openxmlformats.org/package/2006/relationships"><Relationship Id="rId1" Type="http://schemas.openxmlformats.org/officeDocument/2006/relationships/image" Target="../media/image3.jpeg"/></Relationships>
</file>

<file path=xl/drawings/_rels/drawing19.xml.rels><?xml version="1.0" encoding="UTF-8" standalone="yes"?>
<Relationships xmlns="http://schemas.openxmlformats.org/package/2006/relationships"><Relationship Id="rId1" Type="http://schemas.openxmlformats.org/officeDocument/2006/relationships/image" Target="../media/image3.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0.xml.rels><?xml version="1.0" encoding="UTF-8" standalone="yes"?>
<Relationships xmlns="http://schemas.openxmlformats.org/package/2006/relationships"><Relationship Id="rId1" Type="http://schemas.openxmlformats.org/officeDocument/2006/relationships/image" Target="../media/image3.jpeg"/></Relationships>
</file>

<file path=xl/drawings/_rels/drawing2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chart" Target="../charts/chart17.xml"/></Relationships>
</file>

<file path=xl/drawings/_rels/drawing22.xml.rels><?xml version="1.0" encoding="UTF-8" standalone="yes"?>
<Relationships xmlns="http://schemas.openxmlformats.org/package/2006/relationships"><Relationship Id="rId1" Type="http://schemas.openxmlformats.org/officeDocument/2006/relationships/image" Target="../media/image3.jpeg"/></Relationships>
</file>

<file path=xl/drawings/_rels/drawing2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24.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chart" Target="../charts/chart18.xml"/></Relationships>
</file>

<file path=xl/drawings/_rels/drawing25.xml.rels><?xml version="1.0" encoding="UTF-8" standalone="yes"?>
<Relationships xmlns="http://schemas.openxmlformats.org/package/2006/relationships"><Relationship Id="rId1" Type="http://schemas.openxmlformats.org/officeDocument/2006/relationships/image" Target="../media/image3.jpeg"/></Relationships>
</file>

<file path=xl/drawings/_rels/drawing26.xml.rels><?xml version="1.0" encoding="UTF-8" standalone="yes"?>
<Relationships xmlns="http://schemas.openxmlformats.org/package/2006/relationships"><Relationship Id="rId1" Type="http://schemas.openxmlformats.org/officeDocument/2006/relationships/image" Target="../media/image3.jpeg"/></Relationships>
</file>

<file path=xl/drawings/_rels/drawing27.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chart" Target="../charts/chart20.xml"/><Relationship Id="rId1" Type="http://schemas.openxmlformats.org/officeDocument/2006/relationships/chart" Target="../charts/chart19.xml"/><Relationship Id="rId4" Type="http://schemas.openxmlformats.org/officeDocument/2006/relationships/chart" Target="../charts/chart21.xml"/></Relationships>
</file>

<file path=xl/drawings/_rels/drawing28.xml.rels><?xml version="1.0" encoding="UTF-8" standalone="yes"?>
<Relationships xmlns="http://schemas.openxmlformats.org/package/2006/relationships"><Relationship Id="rId2" Type="http://schemas.openxmlformats.org/officeDocument/2006/relationships/chart" Target="../charts/chart22.xml"/><Relationship Id="rId1" Type="http://schemas.openxmlformats.org/officeDocument/2006/relationships/image" Target="../media/image3.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image" Target="../media/image3.jpeg"/></Relationships>
</file>

<file path=xl/drawings/_rels/drawing5.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chart" Target="../charts/chart4.xml"/><Relationship Id="rId1" Type="http://schemas.openxmlformats.org/officeDocument/2006/relationships/image" Target="../media/image3.jpeg"/></Relationships>
</file>

<file path=xl/drawings/_rels/drawing6.xml.rels><?xml version="1.0" encoding="UTF-8" standalone="yes"?>
<Relationships xmlns="http://schemas.openxmlformats.org/package/2006/relationships"><Relationship Id="rId1" Type="http://schemas.openxmlformats.org/officeDocument/2006/relationships/image" Target="../media/image3.jpeg"/></Relationships>
</file>

<file path=xl/drawings/_rels/drawing7.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chart" Target="../charts/chart7.xml"/><Relationship Id="rId1" Type="http://schemas.openxmlformats.org/officeDocument/2006/relationships/chart" Target="../charts/chart6.xml"/><Relationship Id="rId4" Type="http://schemas.openxmlformats.org/officeDocument/2006/relationships/chart" Target="../charts/chart8.xml"/></Relationships>
</file>

<file path=xl/drawings/_rels/drawing8.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chart" Target="../charts/chart9.xml"/></Relationships>
</file>

<file path=xl/drawings/_rels/drawing9.xml.rels><?xml version="1.0" encoding="UTF-8" standalone="yes"?>
<Relationships xmlns="http://schemas.openxmlformats.org/package/2006/relationships"><Relationship Id="rId3" Type="http://schemas.openxmlformats.org/officeDocument/2006/relationships/chart" Target="../charts/chart11.xml"/><Relationship Id="rId2" Type="http://schemas.openxmlformats.org/officeDocument/2006/relationships/image" Target="../media/image3.jpeg"/><Relationship Id="rId1" Type="http://schemas.openxmlformats.org/officeDocument/2006/relationships/chart" Target="../charts/chart10.xml"/></Relationships>
</file>

<file path=xl/drawings/drawing1.xml><?xml version="1.0" encoding="utf-8"?>
<xdr:wsDr xmlns:xdr="http://schemas.openxmlformats.org/drawingml/2006/spreadsheetDrawing" xmlns:a="http://schemas.openxmlformats.org/drawingml/2006/main">
  <xdr:twoCellAnchor>
    <xdr:from>
      <xdr:col>0</xdr:col>
      <xdr:colOff>276225</xdr:colOff>
      <xdr:row>1</xdr:row>
      <xdr:rowOff>66675</xdr:rowOff>
    </xdr:from>
    <xdr:to>
      <xdr:col>8</xdr:col>
      <xdr:colOff>390525</xdr:colOff>
      <xdr:row>51</xdr:row>
      <xdr:rowOff>0</xdr:rowOff>
    </xdr:to>
    <xdr:sp macro="" textlink="">
      <xdr:nvSpPr>
        <xdr:cNvPr id="1026" name="Rectangle 9"/>
        <xdr:cNvSpPr>
          <a:spLocks noChangeArrowheads="1"/>
        </xdr:cNvSpPr>
      </xdr:nvSpPr>
      <xdr:spPr bwMode="auto">
        <a:xfrm>
          <a:off x="276225" y="228600"/>
          <a:ext cx="6305550" cy="8372475"/>
        </a:xfrm>
        <a:prstGeom prst="rect">
          <a:avLst/>
        </a:prstGeom>
        <a:noFill/>
        <a:ln w="76200" cmpd="tri">
          <a:solidFill>
            <a:srgbClr val="7030A0"/>
          </a:solidFill>
          <a:miter lim="800000"/>
          <a:headEnd/>
          <a:tailEnd/>
        </a:ln>
      </xdr:spPr>
    </xdr:sp>
    <xdr:clientData/>
  </xdr:twoCellAnchor>
  <xdr:twoCellAnchor>
    <xdr:from>
      <xdr:col>1</xdr:col>
      <xdr:colOff>161925</xdr:colOff>
      <xdr:row>3</xdr:row>
      <xdr:rowOff>123825</xdr:rowOff>
    </xdr:from>
    <xdr:to>
      <xdr:col>7</xdr:col>
      <xdr:colOff>628650</xdr:colOff>
      <xdr:row>14</xdr:row>
      <xdr:rowOff>76200</xdr:rowOff>
    </xdr:to>
    <xdr:pic>
      <xdr:nvPicPr>
        <xdr:cNvPr id="1027" name="Picture 10"/>
        <xdr:cNvPicPr>
          <a:picLocks noChangeAspect="1" noChangeArrowheads="1"/>
        </xdr:cNvPicPr>
      </xdr:nvPicPr>
      <xdr:blipFill>
        <a:blip xmlns:r="http://schemas.openxmlformats.org/officeDocument/2006/relationships" r:embed="rId1" cstate="print"/>
        <a:srcRect/>
        <a:stretch>
          <a:fillRect/>
        </a:stretch>
      </xdr:blipFill>
      <xdr:spPr bwMode="auto">
        <a:xfrm>
          <a:off x="923925" y="609600"/>
          <a:ext cx="5038725" cy="1733550"/>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9525</xdr:colOff>
      <xdr:row>1</xdr:row>
      <xdr:rowOff>66675</xdr:rowOff>
    </xdr:from>
    <xdr:to>
      <xdr:col>3</xdr:col>
      <xdr:colOff>333375</xdr:colOff>
      <xdr:row>4</xdr:row>
      <xdr:rowOff>38100</xdr:rowOff>
    </xdr:to>
    <xdr:pic>
      <xdr:nvPicPr>
        <xdr:cNvPr id="14337" name="Picture 40"/>
        <xdr:cNvPicPr>
          <a:picLocks noChangeAspect="1" noChangeArrowheads="1"/>
        </xdr:cNvPicPr>
      </xdr:nvPicPr>
      <xdr:blipFill>
        <a:blip xmlns:r="http://schemas.openxmlformats.org/officeDocument/2006/relationships" r:embed="rId1" cstate="print"/>
        <a:srcRect/>
        <a:stretch>
          <a:fillRect/>
        </a:stretch>
      </xdr:blipFill>
      <xdr:spPr bwMode="auto">
        <a:xfrm>
          <a:off x="47625" y="228600"/>
          <a:ext cx="2019300" cy="685800"/>
        </a:xfrm>
        <a:prstGeom prst="rect">
          <a:avLst/>
        </a:prstGeom>
        <a:noFill/>
        <a:ln w="9525">
          <a:noFill/>
          <a:miter lim="800000"/>
          <a:headEnd/>
          <a:tailEnd/>
        </a:ln>
      </xdr:spPr>
    </xdr:pic>
    <xdr:clientData/>
  </xdr:twoCellAnchor>
</xdr:wsDr>
</file>

<file path=xl/drawings/drawing11.xml><?xml version="1.0" encoding="utf-8"?>
<xdr:wsDr xmlns:xdr="http://schemas.openxmlformats.org/drawingml/2006/spreadsheetDrawing" xmlns:a="http://schemas.openxmlformats.org/drawingml/2006/main">
  <xdr:twoCellAnchor>
    <xdr:from>
      <xdr:col>1</xdr:col>
      <xdr:colOff>9525</xdr:colOff>
      <xdr:row>1</xdr:row>
      <xdr:rowOff>66675</xdr:rowOff>
    </xdr:from>
    <xdr:to>
      <xdr:col>3</xdr:col>
      <xdr:colOff>333375</xdr:colOff>
      <xdr:row>4</xdr:row>
      <xdr:rowOff>38100</xdr:rowOff>
    </xdr:to>
    <xdr:pic>
      <xdr:nvPicPr>
        <xdr:cNvPr id="2" name="Picture 40"/>
        <xdr:cNvPicPr>
          <a:picLocks noChangeAspect="1" noChangeArrowheads="1"/>
        </xdr:cNvPicPr>
      </xdr:nvPicPr>
      <xdr:blipFill>
        <a:blip xmlns:r="http://schemas.openxmlformats.org/officeDocument/2006/relationships" r:embed="rId1" cstate="print"/>
        <a:srcRect/>
        <a:stretch>
          <a:fillRect/>
        </a:stretch>
      </xdr:blipFill>
      <xdr:spPr bwMode="auto">
        <a:xfrm>
          <a:off x="47625" y="228600"/>
          <a:ext cx="1952625" cy="685800"/>
        </a:xfrm>
        <a:prstGeom prst="rect">
          <a:avLst/>
        </a:prstGeom>
        <a:noFill/>
        <a:ln w="9525">
          <a:noFill/>
          <a:miter lim="800000"/>
          <a:headEnd/>
          <a:tailEnd/>
        </a:ln>
      </xdr:spPr>
    </xdr:pic>
    <xdr:clientData/>
  </xdr:twoCellAnchor>
</xdr:wsDr>
</file>

<file path=xl/drawings/drawing12.xml><?xml version="1.0" encoding="utf-8"?>
<xdr:wsDr xmlns:xdr="http://schemas.openxmlformats.org/drawingml/2006/spreadsheetDrawing" xmlns:a="http://schemas.openxmlformats.org/drawingml/2006/main">
  <xdr:twoCellAnchor>
    <xdr:from>
      <xdr:col>1</xdr:col>
      <xdr:colOff>19049</xdr:colOff>
      <xdr:row>13</xdr:row>
      <xdr:rowOff>85723</xdr:rowOff>
    </xdr:from>
    <xdr:to>
      <xdr:col>7</xdr:col>
      <xdr:colOff>733424</xdr:colOff>
      <xdr:row>28</xdr:row>
      <xdr:rowOff>9525</xdr:rowOff>
    </xdr:to>
    <xdr:graphicFrame macro="">
      <xdr:nvGraphicFramePr>
        <xdr:cNvPr id="16385"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0</xdr:row>
      <xdr:rowOff>76200</xdr:rowOff>
    </xdr:from>
    <xdr:to>
      <xdr:col>2</xdr:col>
      <xdr:colOff>742950</xdr:colOff>
      <xdr:row>3</xdr:row>
      <xdr:rowOff>142875</xdr:rowOff>
    </xdr:to>
    <xdr:pic>
      <xdr:nvPicPr>
        <xdr:cNvPr id="16387" name="Picture 40"/>
        <xdr:cNvPicPr>
          <a:picLocks noChangeAspect="1" noChangeArrowheads="1"/>
        </xdr:cNvPicPr>
      </xdr:nvPicPr>
      <xdr:blipFill>
        <a:blip xmlns:r="http://schemas.openxmlformats.org/officeDocument/2006/relationships" r:embed="rId2" cstate="print"/>
        <a:srcRect/>
        <a:stretch>
          <a:fillRect/>
        </a:stretch>
      </xdr:blipFill>
      <xdr:spPr bwMode="auto">
        <a:xfrm>
          <a:off x="352425" y="76200"/>
          <a:ext cx="2085975" cy="685800"/>
        </a:xfrm>
        <a:prstGeom prst="rect">
          <a:avLst/>
        </a:prstGeom>
        <a:noFill/>
        <a:ln w="9525">
          <a:noFill/>
          <a:miter lim="800000"/>
          <a:headEnd/>
          <a:tailEnd/>
        </a:ln>
      </xdr:spPr>
    </xdr:pic>
    <xdr:clientData/>
  </xdr:twoCellAnchor>
  <xdr:twoCellAnchor>
    <xdr:from>
      <xdr:col>1</xdr:col>
      <xdr:colOff>9524</xdr:colOff>
      <xdr:row>39</xdr:row>
      <xdr:rowOff>0</xdr:rowOff>
    </xdr:from>
    <xdr:to>
      <xdr:col>7</xdr:col>
      <xdr:colOff>742949</xdr:colOff>
      <xdr:row>53</xdr:row>
      <xdr:rowOff>95251</xdr:rowOff>
    </xdr:to>
    <xdr:graphicFrame macro="">
      <xdr:nvGraphicFramePr>
        <xdr:cNvPr id="4"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1</xdr:col>
      <xdr:colOff>28575</xdr:colOff>
      <xdr:row>1</xdr:row>
      <xdr:rowOff>38100</xdr:rowOff>
    </xdr:from>
    <xdr:to>
      <xdr:col>4</xdr:col>
      <xdr:colOff>142875</xdr:colOff>
      <xdr:row>4</xdr:row>
      <xdr:rowOff>85725</xdr:rowOff>
    </xdr:to>
    <xdr:pic>
      <xdr:nvPicPr>
        <xdr:cNvPr id="19457" name="Picture 40"/>
        <xdr:cNvPicPr>
          <a:picLocks noChangeAspect="1" noChangeArrowheads="1"/>
        </xdr:cNvPicPr>
      </xdr:nvPicPr>
      <xdr:blipFill>
        <a:blip xmlns:r="http://schemas.openxmlformats.org/officeDocument/2006/relationships" r:embed="rId1" cstate="print"/>
        <a:srcRect/>
        <a:stretch>
          <a:fillRect/>
        </a:stretch>
      </xdr:blipFill>
      <xdr:spPr bwMode="auto">
        <a:xfrm>
          <a:off x="209550" y="200025"/>
          <a:ext cx="2019300" cy="685800"/>
        </a:xfrm>
        <a:prstGeom prst="rect">
          <a:avLst/>
        </a:prstGeom>
        <a:noFill/>
        <a:ln w="9525">
          <a:noFill/>
          <a:miter lim="800000"/>
          <a:headEnd/>
          <a:tailEnd/>
        </a:ln>
      </xdr:spPr>
    </xdr:pic>
    <xdr:clientData/>
  </xdr:twoCellAnchor>
</xdr:wsDr>
</file>

<file path=xl/drawings/drawing14.xml><?xml version="1.0" encoding="utf-8"?>
<xdr:wsDr xmlns:xdr="http://schemas.openxmlformats.org/drawingml/2006/spreadsheetDrawing" xmlns:a="http://schemas.openxmlformats.org/drawingml/2006/main">
  <xdr:twoCellAnchor>
    <xdr:from>
      <xdr:col>0</xdr:col>
      <xdr:colOff>114300</xdr:colOff>
      <xdr:row>4</xdr:row>
      <xdr:rowOff>38099</xdr:rowOff>
    </xdr:from>
    <xdr:to>
      <xdr:col>11</xdr:col>
      <xdr:colOff>495301</xdr:colOff>
      <xdr:row>40</xdr:row>
      <xdr:rowOff>76200</xdr:rowOff>
    </xdr:to>
    <xdr:graphicFrame macro="">
      <xdr:nvGraphicFramePr>
        <xdr:cNvPr id="20481"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9525</xdr:colOff>
      <xdr:row>1</xdr:row>
      <xdr:rowOff>190500</xdr:rowOff>
    </xdr:from>
    <xdr:to>
      <xdr:col>3</xdr:col>
      <xdr:colOff>504825</xdr:colOff>
      <xdr:row>3</xdr:row>
      <xdr:rowOff>285750</xdr:rowOff>
    </xdr:to>
    <xdr:pic>
      <xdr:nvPicPr>
        <xdr:cNvPr id="20482" name="Picture 40"/>
        <xdr:cNvPicPr>
          <a:picLocks noChangeAspect="1" noChangeArrowheads="1"/>
        </xdr:cNvPicPr>
      </xdr:nvPicPr>
      <xdr:blipFill>
        <a:blip xmlns:r="http://schemas.openxmlformats.org/officeDocument/2006/relationships" r:embed="rId2" cstate="print"/>
        <a:srcRect/>
        <a:stretch>
          <a:fillRect/>
        </a:stretch>
      </xdr:blipFill>
      <xdr:spPr bwMode="auto">
        <a:xfrm>
          <a:off x="371475" y="352425"/>
          <a:ext cx="2019300" cy="685800"/>
        </a:xfrm>
        <a:prstGeom prst="rect">
          <a:avLst/>
        </a:prstGeom>
        <a:noFill/>
        <a:ln w="9525">
          <a:noFill/>
          <a:miter lim="800000"/>
          <a:headEnd/>
          <a:tailEnd/>
        </a:ln>
      </xdr:spPr>
    </xdr:pic>
    <xdr:clientData/>
  </xdr:twoCellAnchor>
</xdr:wsDr>
</file>

<file path=xl/drawings/drawing15.xml><?xml version="1.0" encoding="utf-8"?>
<xdr:wsDr xmlns:xdr="http://schemas.openxmlformats.org/drawingml/2006/spreadsheetDrawing" xmlns:a="http://schemas.openxmlformats.org/drawingml/2006/main">
  <xdr:twoCellAnchor>
    <xdr:from>
      <xdr:col>6</xdr:col>
      <xdr:colOff>152400</xdr:colOff>
      <xdr:row>6</xdr:row>
      <xdr:rowOff>9525</xdr:rowOff>
    </xdr:from>
    <xdr:to>
      <xdr:col>12</xdr:col>
      <xdr:colOff>676275</xdr:colOff>
      <xdr:row>36</xdr:row>
      <xdr:rowOff>38100</xdr:rowOff>
    </xdr:to>
    <xdr:graphicFrame macro="">
      <xdr:nvGraphicFramePr>
        <xdr:cNvPr id="22529" name="Chart 102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114300</xdr:colOff>
      <xdr:row>0</xdr:row>
      <xdr:rowOff>76200</xdr:rowOff>
    </xdr:from>
    <xdr:to>
      <xdr:col>4</xdr:col>
      <xdr:colOff>38100</xdr:colOff>
      <xdr:row>3</xdr:row>
      <xdr:rowOff>123825</xdr:rowOff>
    </xdr:to>
    <xdr:pic>
      <xdr:nvPicPr>
        <xdr:cNvPr id="22530" name="Picture 40"/>
        <xdr:cNvPicPr>
          <a:picLocks noChangeAspect="1" noChangeArrowheads="1"/>
        </xdr:cNvPicPr>
      </xdr:nvPicPr>
      <xdr:blipFill>
        <a:blip xmlns:r="http://schemas.openxmlformats.org/officeDocument/2006/relationships" r:embed="rId2" cstate="print"/>
        <a:srcRect/>
        <a:stretch>
          <a:fillRect/>
        </a:stretch>
      </xdr:blipFill>
      <xdr:spPr bwMode="auto">
        <a:xfrm>
          <a:off x="409575" y="76200"/>
          <a:ext cx="2019300" cy="685800"/>
        </a:xfrm>
        <a:prstGeom prst="rect">
          <a:avLst/>
        </a:prstGeom>
        <a:noFill/>
        <a:ln w="9525">
          <a:noFill/>
          <a:miter lim="800000"/>
          <a:headEnd/>
          <a:tailEnd/>
        </a:ln>
      </xdr:spPr>
    </xdr:pic>
    <xdr:clientData/>
  </xdr:twoCellAnchor>
</xdr:wsDr>
</file>

<file path=xl/drawings/drawing16.xml><?xml version="1.0" encoding="utf-8"?>
<xdr:wsDr xmlns:xdr="http://schemas.openxmlformats.org/drawingml/2006/spreadsheetDrawing" xmlns:a="http://schemas.openxmlformats.org/drawingml/2006/main">
  <xdr:twoCellAnchor>
    <xdr:from>
      <xdr:col>6</xdr:col>
      <xdr:colOff>57150</xdr:colOff>
      <xdr:row>6</xdr:row>
      <xdr:rowOff>19050</xdr:rowOff>
    </xdr:from>
    <xdr:to>
      <xdr:col>11</xdr:col>
      <xdr:colOff>657225</xdr:colOff>
      <xdr:row>36</xdr:row>
      <xdr:rowOff>0</xdr:rowOff>
    </xdr:to>
    <xdr:graphicFrame macro="">
      <xdr:nvGraphicFramePr>
        <xdr:cNvPr id="2" name="Chart 102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114300</xdr:colOff>
      <xdr:row>0</xdr:row>
      <xdr:rowOff>76200</xdr:rowOff>
    </xdr:from>
    <xdr:to>
      <xdr:col>4</xdr:col>
      <xdr:colOff>38100</xdr:colOff>
      <xdr:row>3</xdr:row>
      <xdr:rowOff>123825</xdr:rowOff>
    </xdr:to>
    <xdr:pic>
      <xdr:nvPicPr>
        <xdr:cNvPr id="3" name="Picture 40"/>
        <xdr:cNvPicPr>
          <a:picLocks noChangeAspect="1" noChangeArrowheads="1"/>
        </xdr:cNvPicPr>
      </xdr:nvPicPr>
      <xdr:blipFill>
        <a:blip xmlns:r="http://schemas.openxmlformats.org/officeDocument/2006/relationships" r:embed="rId2" cstate="print"/>
        <a:srcRect/>
        <a:stretch>
          <a:fillRect/>
        </a:stretch>
      </xdr:blipFill>
      <xdr:spPr bwMode="auto">
        <a:xfrm>
          <a:off x="409575" y="76200"/>
          <a:ext cx="2019300" cy="685800"/>
        </a:xfrm>
        <a:prstGeom prst="rect">
          <a:avLst/>
        </a:prstGeom>
        <a:noFill/>
        <a:ln w="9525">
          <a:noFill/>
          <a:miter lim="800000"/>
          <a:headEnd/>
          <a:tailEnd/>
        </a:ln>
      </xdr:spPr>
    </xdr:pic>
    <xdr:clientData/>
  </xdr:twoCellAnchor>
</xdr:wsDr>
</file>

<file path=xl/drawings/drawing17.xml><?xml version="1.0" encoding="utf-8"?>
<xdr:wsDr xmlns:xdr="http://schemas.openxmlformats.org/drawingml/2006/spreadsheetDrawing" xmlns:a="http://schemas.openxmlformats.org/drawingml/2006/main">
  <xdr:twoCellAnchor>
    <xdr:from>
      <xdr:col>1</xdr:col>
      <xdr:colOff>47625</xdr:colOff>
      <xdr:row>1</xdr:row>
      <xdr:rowOff>47625</xdr:rowOff>
    </xdr:from>
    <xdr:to>
      <xdr:col>3</xdr:col>
      <xdr:colOff>533400</xdr:colOff>
      <xdr:row>4</xdr:row>
      <xdr:rowOff>19050</xdr:rowOff>
    </xdr:to>
    <xdr:pic>
      <xdr:nvPicPr>
        <xdr:cNvPr id="26625" name="Picture 40"/>
        <xdr:cNvPicPr>
          <a:picLocks noChangeAspect="1" noChangeArrowheads="1"/>
        </xdr:cNvPicPr>
      </xdr:nvPicPr>
      <xdr:blipFill>
        <a:blip xmlns:r="http://schemas.openxmlformats.org/officeDocument/2006/relationships" r:embed="rId1" cstate="print"/>
        <a:srcRect/>
        <a:stretch>
          <a:fillRect/>
        </a:stretch>
      </xdr:blipFill>
      <xdr:spPr bwMode="auto">
        <a:xfrm>
          <a:off x="161925" y="209550"/>
          <a:ext cx="2019300" cy="685800"/>
        </a:xfrm>
        <a:prstGeom prst="rect">
          <a:avLst/>
        </a:prstGeom>
        <a:noFill/>
        <a:ln w="9525">
          <a:noFill/>
          <a:miter lim="800000"/>
          <a:headEnd/>
          <a:tailEnd/>
        </a:ln>
      </xdr:spPr>
    </xdr:pic>
    <xdr:clientData/>
  </xdr:twoCellAnchor>
</xdr:wsDr>
</file>

<file path=xl/drawings/drawing18.xml><?xml version="1.0" encoding="utf-8"?>
<xdr:wsDr xmlns:xdr="http://schemas.openxmlformats.org/drawingml/2006/spreadsheetDrawing" xmlns:a="http://schemas.openxmlformats.org/drawingml/2006/main">
  <xdr:twoCellAnchor>
    <xdr:from>
      <xdr:col>1</xdr:col>
      <xdr:colOff>47625</xdr:colOff>
      <xdr:row>1</xdr:row>
      <xdr:rowOff>47625</xdr:rowOff>
    </xdr:from>
    <xdr:to>
      <xdr:col>3</xdr:col>
      <xdr:colOff>533400</xdr:colOff>
      <xdr:row>4</xdr:row>
      <xdr:rowOff>19050</xdr:rowOff>
    </xdr:to>
    <xdr:pic>
      <xdr:nvPicPr>
        <xdr:cNvPr id="2" name="Picture 40"/>
        <xdr:cNvPicPr>
          <a:picLocks noChangeAspect="1" noChangeArrowheads="1"/>
        </xdr:cNvPicPr>
      </xdr:nvPicPr>
      <xdr:blipFill>
        <a:blip xmlns:r="http://schemas.openxmlformats.org/officeDocument/2006/relationships" r:embed="rId1" cstate="print"/>
        <a:srcRect/>
        <a:stretch>
          <a:fillRect/>
        </a:stretch>
      </xdr:blipFill>
      <xdr:spPr bwMode="auto">
        <a:xfrm>
          <a:off x="161925" y="209550"/>
          <a:ext cx="2019300" cy="742950"/>
        </a:xfrm>
        <a:prstGeom prst="rect">
          <a:avLst/>
        </a:prstGeom>
        <a:noFill/>
        <a:ln w="9525">
          <a:noFill/>
          <a:miter lim="800000"/>
          <a:headEnd/>
          <a:tailEnd/>
        </a:ln>
      </xdr:spPr>
    </xdr:pic>
    <xdr:clientData/>
  </xdr:twoCellAnchor>
</xdr:wsDr>
</file>

<file path=xl/drawings/drawing19.xml><?xml version="1.0" encoding="utf-8"?>
<xdr:wsDr xmlns:xdr="http://schemas.openxmlformats.org/drawingml/2006/spreadsheetDrawing" xmlns:a="http://schemas.openxmlformats.org/drawingml/2006/main">
  <xdr:twoCellAnchor>
    <xdr:from>
      <xdr:col>2</xdr:col>
      <xdr:colOff>28575</xdr:colOff>
      <xdr:row>0</xdr:row>
      <xdr:rowOff>66675</xdr:rowOff>
    </xdr:from>
    <xdr:to>
      <xdr:col>5</xdr:col>
      <xdr:colOff>47625</xdr:colOff>
      <xdr:row>3</xdr:row>
      <xdr:rowOff>114300</xdr:rowOff>
    </xdr:to>
    <xdr:pic>
      <xdr:nvPicPr>
        <xdr:cNvPr id="27649" name="Picture 40"/>
        <xdr:cNvPicPr>
          <a:picLocks noChangeAspect="1" noChangeArrowheads="1"/>
        </xdr:cNvPicPr>
      </xdr:nvPicPr>
      <xdr:blipFill>
        <a:blip xmlns:r="http://schemas.openxmlformats.org/officeDocument/2006/relationships" r:embed="rId1" cstate="print"/>
        <a:srcRect/>
        <a:stretch>
          <a:fillRect/>
        </a:stretch>
      </xdr:blipFill>
      <xdr:spPr bwMode="auto">
        <a:xfrm>
          <a:off x="628650" y="66675"/>
          <a:ext cx="2019300" cy="68580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457200</xdr:colOff>
      <xdr:row>0</xdr:row>
      <xdr:rowOff>76200</xdr:rowOff>
    </xdr:from>
    <xdr:to>
      <xdr:col>6</xdr:col>
      <xdr:colOff>28575</xdr:colOff>
      <xdr:row>3</xdr:row>
      <xdr:rowOff>0</xdr:rowOff>
    </xdr:to>
    <xdr:pic>
      <xdr:nvPicPr>
        <xdr:cNvPr id="2052" name="Picture 10"/>
        <xdr:cNvPicPr>
          <a:picLocks noChangeAspect="1" noChangeArrowheads="1"/>
        </xdr:cNvPicPr>
      </xdr:nvPicPr>
      <xdr:blipFill>
        <a:blip xmlns:r="http://schemas.openxmlformats.org/officeDocument/2006/relationships" r:embed="rId1" cstate="print"/>
        <a:srcRect/>
        <a:stretch>
          <a:fillRect/>
        </a:stretch>
      </xdr:blipFill>
      <xdr:spPr bwMode="auto">
        <a:xfrm>
          <a:off x="4133850" y="76200"/>
          <a:ext cx="2000250" cy="600075"/>
        </a:xfrm>
        <a:prstGeom prst="rect">
          <a:avLst/>
        </a:prstGeom>
        <a:noFill/>
        <a:ln w="9525">
          <a:noFill/>
          <a:miter lim="800000"/>
          <a:headEnd/>
          <a:tailEnd/>
        </a:ln>
      </xdr:spPr>
    </xdr:pic>
    <xdr:clientData/>
  </xdr:twoCellAnchor>
</xdr:wsDr>
</file>

<file path=xl/drawings/drawing20.xml><?xml version="1.0" encoding="utf-8"?>
<xdr:wsDr xmlns:xdr="http://schemas.openxmlformats.org/drawingml/2006/spreadsheetDrawing" xmlns:a="http://schemas.openxmlformats.org/drawingml/2006/main">
  <xdr:twoCellAnchor>
    <xdr:from>
      <xdr:col>2</xdr:col>
      <xdr:colOff>28575</xdr:colOff>
      <xdr:row>0</xdr:row>
      <xdr:rowOff>66675</xdr:rowOff>
    </xdr:from>
    <xdr:to>
      <xdr:col>5</xdr:col>
      <xdr:colOff>47625</xdr:colOff>
      <xdr:row>3</xdr:row>
      <xdr:rowOff>114300</xdr:rowOff>
    </xdr:to>
    <xdr:pic>
      <xdr:nvPicPr>
        <xdr:cNvPr id="2" name="Picture 40"/>
        <xdr:cNvPicPr>
          <a:picLocks noChangeAspect="1" noChangeArrowheads="1"/>
        </xdr:cNvPicPr>
      </xdr:nvPicPr>
      <xdr:blipFill>
        <a:blip xmlns:r="http://schemas.openxmlformats.org/officeDocument/2006/relationships" r:embed="rId1" cstate="print"/>
        <a:srcRect/>
        <a:stretch>
          <a:fillRect/>
        </a:stretch>
      </xdr:blipFill>
      <xdr:spPr bwMode="auto">
        <a:xfrm>
          <a:off x="628650" y="66675"/>
          <a:ext cx="1914525" cy="685800"/>
        </a:xfrm>
        <a:prstGeom prst="rect">
          <a:avLst/>
        </a:prstGeom>
        <a:noFill/>
        <a:ln w="9525">
          <a:noFill/>
          <a:miter lim="800000"/>
          <a:headEnd/>
          <a:tailEnd/>
        </a:ln>
      </xdr:spPr>
    </xdr:pic>
    <xdr:clientData/>
  </xdr:twoCellAnchor>
</xdr:wsDr>
</file>

<file path=xl/drawings/drawing21.xml><?xml version="1.0" encoding="utf-8"?>
<xdr:wsDr xmlns:xdr="http://schemas.openxmlformats.org/drawingml/2006/spreadsheetDrawing" xmlns:a="http://schemas.openxmlformats.org/drawingml/2006/main">
  <xdr:twoCellAnchor>
    <xdr:from>
      <xdr:col>0</xdr:col>
      <xdr:colOff>523875</xdr:colOff>
      <xdr:row>7</xdr:row>
      <xdr:rowOff>104775</xdr:rowOff>
    </xdr:from>
    <xdr:to>
      <xdr:col>11</xdr:col>
      <xdr:colOff>371475</xdr:colOff>
      <xdr:row>36</xdr:row>
      <xdr:rowOff>123825</xdr:rowOff>
    </xdr:to>
    <xdr:graphicFrame macro="">
      <xdr:nvGraphicFramePr>
        <xdr:cNvPr id="2867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733425</xdr:colOff>
      <xdr:row>2</xdr:row>
      <xdr:rowOff>95250</xdr:rowOff>
    </xdr:from>
    <xdr:to>
      <xdr:col>3</xdr:col>
      <xdr:colOff>466725</xdr:colOff>
      <xdr:row>4</xdr:row>
      <xdr:rowOff>190500</xdr:rowOff>
    </xdr:to>
    <xdr:pic>
      <xdr:nvPicPr>
        <xdr:cNvPr id="28674" name="Picture 40"/>
        <xdr:cNvPicPr>
          <a:picLocks noChangeAspect="1" noChangeArrowheads="1"/>
        </xdr:cNvPicPr>
      </xdr:nvPicPr>
      <xdr:blipFill>
        <a:blip xmlns:r="http://schemas.openxmlformats.org/officeDocument/2006/relationships" r:embed="rId2" cstate="print"/>
        <a:srcRect/>
        <a:stretch>
          <a:fillRect/>
        </a:stretch>
      </xdr:blipFill>
      <xdr:spPr bwMode="auto">
        <a:xfrm>
          <a:off x="733425" y="419100"/>
          <a:ext cx="2019300" cy="685800"/>
        </a:xfrm>
        <a:prstGeom prst="rect">
          <a:avLst/>
        </a:prstGeom>
        <a:noFill/>
        <a:ln w="9525">
          <a:noFill/>
          <a:miter lim="800000"/>
          <a:headEnd/>
          <a:tailEnd/>
        </a:ln>
      </xdr:spPr>
    </xdr:pic>
    <xdr:clientData/>
  </xdr:twoCellAnchor>
</xdr:wsDr>
</file>

<file path=xl/drawings/drawing22.xml><?xml version="1.0" encoding="utf-8"?>
<xdr:wsDr xmlns:xdr="http://schemas.openxmlformats.org/drawingml/2006/spreadsheetDrawing" xmlns:a="http://schemas.openxmlformats.org/drawingml/2006/main">
  <xdr:twoCellAnchor>
    <xdr:from>
      <xdr:col>1</xdr:col>
      <xdr:colOff>600074</xdr:colOff>
      <xdr:row>1</xdr:row>
      <xdr:rowOff>114300</xdr:rowOff>
    </xdr:from>
    <xdr:to>
      <xdr:col>5</xdr:col>
      <xdr:colOff>123824</xdr:colOff>
      <xdr:row>4</xdr:row>
      <xdr:rowOff>92599</xdr:rowOff>
    </xdr:to>
    <xdr:pic>
      <xdr:nvPicPr>
        <xdr:cNvPr id="30721" name="Picture 40"/>
        <xdr:cNvPicPr>
          <a:picLocks noChangeAspect="1" noChangeArrowheads="1"/>
        </xdr:cNvPicPr>
      </xdr:nvPicPr>
      <xdr:blipFill>
        <a:blip xmlns:r="http://schemas.openxmlformats.org/officeDocument/2006/relationships" r:embed="rId1" cstate="print"/>
        <a:srcRect/>
        <a:stretch>
          <a:fillRect/>
        </a:stretch>
      </xdr:blipFill>
      <xdr:spPr bwMode="auto">
        <a:xfrm>
          <a:off x="714374" y="276225"/>
          <a:ext cx="2619375" cy="778399"/>
        </a:xfrm>
        <a:prstGeom prst="rect">
          <a:avLst/>
        </a:prstGeom>
        <a:noFill/>
        <a:ln w="9525">
          <a:noFill/>
          <a:miter lim="800000"/>
          <a:headEnd/>
          <a:tailEnd/>
        </a:ln>
      </xdr:spPr>
    </xdr:pic>
    <xdr:clientData/>
  </xdr:twoCellAnchor>
</xdr:wsDr>
</file>

<file path=xl/drawings/drawing23.xml><?xml version="1.0" encoding="utf-8"?>
<xdr:wsDr xmlns:xdr="http://schemas.openxmlformats.org/drawingml/2006/spreadsheetDrawing" xmlns:a="http://schemas.openxmlformats.org/drawingml/2006/main">
  <xdr:twoCellAnchor>
    <xdr:from>
      <xdr:col>1</xdr:col>
      <xdr:colOff>600075</xdr:colOff>
      <xdr:row>1</xdr:row>
      <xdr:rowOff>114300</xdr:rowOff>
    </xdr:from>
    <xdr:to>
      <xdr:col>4</xdr:col>
      <xdr:colOff>457201</xdr:colOff>
      <xdr:row>4</xdr:row>
      <xdr:rowOff>92599</xdr:rowOff>
    </xdr:to>
    <xdr:pic>
      <xdr:nvPicPr>
        <xdr:cNvPr id="2" name="Picture 40"/>
        <xdr:cNvPicPr>
          <a:picLocks noChangeAspect="1" noChangeArrowheads="1"/>
        </xdr:cNvPicPr>
      </xdr:nvPicPr>
      <xdr:blipFill>
        <a:blip xmlns:r="http://schemas.openxmlformats.org/officeDocument/2006/relationships" r:embed="rId1" cstate="print"/>
        <a:srcRect/>
        <a:stretch>
          <a:fillRect/>
        </a:stretch>
      </xdr:blipFill>
      <xdr:spPr bwMode="auto">
        <a:xfrm>
          <a:off x="714375" y="276225"/>
          <a:ext cx="2257426" cy="511699"/>
        </a:xfrm>
        <a:prstGeom prst="rect">
          <a:avLst/>
        </a:prstGeom>
        <a:noFill/>
        <a:ln w="9525">
          <a:noFill/>
          <a:miter lim="800000"/>
          <a:headEnd/>
          <a:tailEnd/>
        </a:ln>
      </xdr:spPr>
    </xdr:pic>
    <xdr:clientData/>
  </xdr:twoCellAnchor>
</xdr:wsDr>
</file>

<file path=xl/drawings/drawing24.xml><?xml version="1.0" encoding="utf-8"?>
<xdr:wsDr xmlns:xdr="http://schemas.openxmlformats.org/drawingml/2006/spreadsheetDrawing" xmlns:a="http://schemas.openxmlformats.org/drawingml/2006/main">
  <xdr:twoCellAnchor>
    <xdr:from>
      <xdr:col>0</xdr:col>
      <xdr:colOff>190500</xdr:colOff>
      <xdr:row>7</xdr:row>
      <xdr:rowOff>57150</xdr:rowOff>
    </xdr:from>
    <xdr:to>
      <xdr:col>11</xdr:col>
      <xdr:colOff>161925</xdr:colOff>
      <xdr:row>37</xdr:row>
      <xdr:rowOff>38100</xdr:rowOff>
    </xdr:to>
    <xdr:graphicFrame macro="">
      <xdr:nvGraphicFramePr>
        <xdr:cNvPr id="31745" name="Chart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409575</xdr:colOff>
      <xdr:row>3</xdr:row>
      <xdr:rowOff>47625</xdr:rowOff>
    </xdr:from>
    <xdr:to>
      <xdr:col>3</xdr:col>
      <xdr:colOff>142875</xdr:colOff>
      <xdr:row>5</xdr:row>
      <xdr:rowOff>142875</xdr:rowOff>
    </xdr:to>
    <xdr:pic>
      <xdr:nvPicPr>
        <xdr:cNvPr id="31746" name="Picture 40"/>
        <xdr:cNvPicPr>
          <a:picLocks noChangeAspect="1" noChangeArrowheads="1"/>
        </xdr:cNvPicPr>
      </xdr:nvPicPr>
      <xdr:blipFill>
        <a:blip xmlns:r="http://schemas.openxmlformats.org/officeDocument/2006/relationships" r:embed="rId2" cstate="print"/>
        <a:srcRect/>
        <a:stretch>
          <a:fillRect/>
        </a:stretch>
      </xdr:blipFill>
      <xdr:spPr bwMode="auto">
        <a:xfrm>
          <a:off x="409575" y="533400"/>
          <a:ext cx="2019300" cy="685800"/>
        </a:xfrm>
        <a:prstGeom prst="rect">
          <a:avLst/>
        </a:prstGeom>
        <a:noFill/>
        <a:ln w="9525">
          <a:noFill/>
          <a:miter lim="800000"/>
          <a:headEnd/>
          <a:tailEnd/>
        </a:ln>
      </xdr:spPr>
    </xdr:pic>
    <xdr:clientData/>
  </xdr:twoCellAnchor>
</xdr:wsDr>
</file>

<file path=xl/drawings/drawing25.xml><?xml version="1.0" encoding="utf-8"?>
<xdr:wsDr xmlns:xdr="http://schemas.openxmlformats.org/drawingml/2006/spreadsheetDrawing" xmlns:a="http://schemas.openxmlformats.org/drawingml/2006/main">
  <xdr:twoCellAnchor>
    <xdr:from>
      <xdr:col>1</xdr:col>
      <xdr:colOff>114300</xdr:colOff>
      <xdr:row>0</xdr:row>
      <xdr:rowOff>152400</xdr:rowOff>
    </xdr:from>
    <xdr:to>
      <xdr:col>2</xdr:col>
      <xdr:colOff>866775</xdr:colOff>
      <xdr:row>4</xdr:row>
      <xdr:rowOff>114300</xdr:rowOff>
    </xdr:to>
    <xdr:pic>
      <xdr:nvPicPr>
        <xdr:cNvPr id="2" name="Picture 40"/>
        <xdr:cNvPicPr>
          <a:picLocks noChangeAspect="1" noChangeArrowheads="1"/>
        </xdr:cNvPicPr>
      </xdr:nvPicPr>
      <xdr:blipFill>
        <a:blip xmlns:r="http://schemas.openxmlformats.org/officeDocument/2006/relationships" r:embed="rId1" cstate="print"/>
        <a:srcRect/>
        <a:stretch>
          <a:fillRect/>
        </a:stretch>
      </xdr:blipFill>
      <xdr:spPr bwMode="auto">
        <a:xfrm>
          <a:off x="466725" y="152400"/>
          <a:ext cx="2019300" cy="685800"/>
        </a:xfrm>
        <a:prstGeom prst="rect">
          <a:avLst/>
        </a:prstGeom>
        <a:noFill/>
        <a:ln w="9525">
          <a:noFill/>
          <a:miter lim="800000"/>
          <a:headEnd/>
          <a:tailEnd/>
        </a:ln>
      </xdr:spPr>
    </xdr:pic>
    <xdr:clientData/>
  </xdr:twoCellAnchor>
</xdr:wsDr>
</file>

<file path=xl/drawings/drawing26.xml><?xml version="1.0" encoding="utf-8"?>
<xdr:wsDr xmlns:xdr="http://schemas.openxmlformats.org/drawingml/2006/spreadsheetDrawing" xmlns:a="http://schemas.openxmlformats.org/drawingml/2006/main">
  <xdr:twoCellAnchor>
    <xdr:from>
      <xdr:col>1</xdr:col>
      <xdr:colOff>114300</xdr:colOff>
      <xdr:row>0</xdr:row>
      <xdr:rowOff>152400</xdr:rowOff>
    </xdr:from>
    <xdr:to>
      <xdr:col>2</xdr:col>
      <xdr:colOff>866775</xdr:colOff>
      <xdr:row>4</xdr:row>
      <xdr:rowOff>114300</xdr:rowOff>
    </xdr:to>
    <xdr:pic>
      <xdr:nvPicPr>
        <xdr:cNvPr id="2" name="Picture 40"/>
        <xdr:cNvPicPr>
          <a:picLocks noChangeAspect="1" noChangeArrowheads="1"/>
        </xdr:cNvPicPr>
      </xdr:nvPicPr>
      <xdr:blipFill>
        <a:blip xmlns:r="http://schemas.openxmlformats.org/officeDocument/2006/relationships" r:embed="rId1" cstate="print"/>
        <a:srcRect/>
        <a:stretch>
          <a:fillRect/>
        </a:stretch>
      </xdr:blipFill>
      <xdr:spPr bwMode="auto">
        <a:xfrm>
          <a:off x="266700" y="152400"/>
          <a:ext cx="2019300" cy="685800"/>
        </a:xfrm>
        <a:prstGeom prst="rect">
          <a:avLst/>
        </a:prstGeom>
        <a:noFill/>
        <a:ln w="9525">
          <a:noFill/>
          <a:miter lim="800000"/>
          <a:headEnd/>
          <a:tailEnd/>
        </a:ln>
      </xdr:spPr>
    </xdr:pic>
    <xdr:clientData/>
  </xdr:twoCellAnchor>
</xdr:wsDr>
</file>

<file path=xl/drawings/drawing27.xml><?xml version="1.0" encoding="utf-8"?>
<xdr:wsDr xmlns:xdr="http://schemas.openxmlformats.org/drawingml/2006/spreadsheetDrawing" xmlns:a="http://schemas.openxmlformats.org/drawingml/2006/main">
  <xdr:twoCellAnchor>
    <xdr:from>
      <xdr:col>7</xdr:col>
      <xdr:colOff>19051</xdr:colOff>
      <xdr:row>10</xdr:row>
      <xdr:rowOff>9524</xdr:rowOff>
    </xdr:from>
    <xdr:to>
      <xdr:col>10</xdr:col>
      <xdr:colOff>752476</xdr:colOff>
      <xdr:row>27</xdr:row>
      <xdr:rowOff>152399</xdr:rowOff>
    </xdr:to>
    <xdr:graphicFrame macro="">
      <xdr:nvGraphicFramePr>
        <xdr:cNvPr id="10" name="14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323850</xdr:colOff>
      <xdr:row>39</xdr:row>
      <xdr:rowOff>180976</xdr:rowOff>
    </xdr:from>
    <xdr:to>
      <xdr:col>10</xdr:col>
      <xdr:colOff>742949</xdr:colOff>
      <xdr:row>61</xdr:row>
      <xdr:rowOff>28576</xdr:rowOff>
    </xdr:to>
    <xdr:graphicFrame macro="">
      <xdr:nvGraphicFramePr>
        <xdr:cNvPr id="11" name="4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200025</xdr:colOff>
      <xdr:row>0</xdr:row>
      <xdr:rowOff>47625</xdr:rowOff>
    </xdr:from>
    <xdr:to>
      <xdr:col>2</xdr:col>
      <xdr:colOff>2019300</xdr:colOff>
      <xdr:row>4</xdr:row>
      <xdr:rowOff>66675</xdr:rowOff>
    </xdr:to>
    <xdr:pic>
      <xdr:nvPicPr>
        <xdr:cNvPr id="12" name="Picture 40"/>
        <xdr:cNvPicPr>
          <a:picLocks noChangeAspect="1" noChangeArrowheads="1"/>
        </xdr:cNvPicPr>
      </xdr:nvPicPr>
      <xdr:blipFill>
        <a:blip xmlns:r="http://schemas.openxmlformats.org/officeDocument/2006/relationships" r:embed="rId3" cstate="print"/>
        <a:srcRect/>
        <a:stretch>
          <a:fillRect/>
        </a:stretch>
      </xdr:blipFill>
      <xdr:spPr bwMode="auto">
        <a:xfrm>
          <a:off x="428625" y="47625"/>
          <a:ext cx="2019300" cy="733425"/>
        </a:xfrm>
        <a:prstGeom prst="rect">
          <a:avLst/>
        </a:prstGeom>
        <a:noFill/>
        <a:ln w="9525">
          <a:noFill/>
          <a:miter lim="800000"/>
          <a:headEnd/>
          <a:tailEnd/>
        </a:ln>
      </xdr:spPr>
    </xdr:pic>
    <xdr:clientData/>
  </xdr:twoCellAnchor>
  <xdr:twoCellAnchor>
    <xdr:from>
      <xdr:col>7</xdr:col>
      <xdr:colOff>9525</xdr:colOff>
      <xdr:row>66</xdr:row>
      <xdr:rowOff>133350</xdr:rowOff>
    </xdr:from>
    <xdr:to>
      <xdr:col>11</xdr:col>
      <xdr:colOff>0</xdr:colOff>
      <xdr:row>79</xdr:row>
      <xdr:rowOff>190500</xdr:rowOff>
    </xdr:to>
    <xdr:graphicFrame macro="">
      <xdr:nvGraphicFramePr>
        <xdr:cNvPr id="13" name="6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8.xml><?xml version="1.0" encoding="utf-8"?>
<xdr:wsDr xmlns:xdr="http://schemas.openxmlformats.org/drawingml/2006/spreadsheetDrawing" xmlns:a="http://schemas.openxmlformats.org/drawingml/2006/main">
  <xdr:twoCellAnchor>
    <xdr:from>
      <xdr:col>1</xdr:col>
      <xdr:colOff>1819275</xdr:colOff>
      <xdr:row>0</xdr:row>
      <xdr:rowOff>85725</xdr:rowOff>
    </xdr:from>
    <xdr:to>
      <xdr:col>3</xdr:col>
      <xdr:colOff>504825</xdr:colOff>
      <xdr:row>4</xdr:row>
      <xdr:rowOff>123825</xdr:rowOff>
    </xdr:to>
    <xdr:pic>
      <xdr:nvPicPr>
        <xdr:cNvPr id="38914" name="Picture 40"/>
        <xdr:cNvPicPr>
          <a:picLocks noChangeAspect="1" noChangeArrowheads="1"/>
        </xdr:cNvPicPr>
      </xdr:nvPicPr>
      <xdr:blipFill>
        <a:blip xmlns:r="http://schemas.openxmlformats.org/officeDocument/2006/relationships" r:embed="rId1" cstate="print"/>
        <a:srcRect/>
        <a:stretch>
          <a:fillRect/>
        </a:stretch>
      </xdr:blipFill>
      <xdr:spPr bwMode="auto">
        <a:xfrm>
          <a:off x="2057400" y="85725"/>
          <a:ext cx="2019300" cy="685800"/>
        </a:xfrm>
        <a:prstGeom prst="rect">
          <a:avLst/>
        </a:prstGeom>
        <a:noFill/>
        <a:ln w="9525">
          <a:noFill/>
          <a:miter lim="800000"/>
          <a:headEnd/>
          <a:tailEnd/>
        </a:ln>
      </xdr:spPr>
    </xdr:pic>
    <xdr:clientData/>
  </xdr:twoCellAnchor>
  <xdr:twoCellAnchor>
    <xdr:from>
      <xdr:col>1</xdr:col>
      <xdr:colOff>9525</xdr:colOff>
      <xdr:row>31</xdr:row>
      <xdr:rowOff>47626</xdr:rowOff>
    </xdr:from>
    <xdr:to>
      <xdr:col>6</xdr:col>
      <xdr:colOff>38100</xdr:colOff>
      <xdr:row>49</xdr:row>
      <xdr:rowOff>0</xdr:rowOff>
    </xdr:to>
    <xdr:graphicFrame macro="">
      <xdr:nvGraphicFramePr>
        <xdr:cNvPr id="4" name="7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1819275</xdr:colOff>
      <xdr:row>0</xdr:row>
      <xdr:rowOff>85725</xdr:rowOff>
    </xdr:from>
    <xdr:to>
      <xdr:col>3</xdr:col>
      <xdr:colOff>504825</xdr:colOff>
      <xdr:row>4</xdr:row>
      <xdr:rowOff>123825</xdr:rowOff>
    </xdr:to>
    <xdr:pic>
      <xdr:nvPicPr>
        <xdr:cNvPr id="5" name="Picture 40"/>
        <xdr:cNvPicPr>
          <a:picLocks noChangeAspect="1" noChangeArrowheads="1"/>
        </xdr:cNvPicPr>
      </xdr:nvPicPr>
      <xdr:blipFill>
        <a:blip xmlns:r="http://schemas.openxmlformats.org/officeDocument/2006/relationships" r:embed="rId1" cstate="print"/>
        <a:srcRect/>
        <a:stretch>
          <a:fillRect/>
        </a:stretch>
      </xdr:blipFill>
      <xdr:spPr bwMode="auto">
        <a:xfrm>
          <a:off x="2057400" y="85725"/>
          <a:ext cx="2019300" cy="685800"/>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3</xdr:col>
      <xdr:colOff>457200</xdr:colOff>
      <xdr:row>0</xdr:row>
      <xdr:rowOff>76200</xdr:rowOff>
    </xdr:from>
    <xdr:to>
      <xdr:col>6</xdr:col>
      <xdr:colOff>28575</xdr:colOff>
      <xdr:row>3</xdr:row>
      <xdr:rowOff>0</xdr:rowOff>
    </xdr:to>
    <xdr:pic>
      <xdr:nvPicPr>
        <xdr:cNvPr id="2" name="Picture 10"/>
        <xdr:cNvPicPr>
          <a:picLocks noChangeAspect="1" noChangeArrowheads="1"/>
        </xdr:cNvPicPr>
      </xdr:nvPicPr>
      <xdr:blipFill>
        <a:blip xmlns:r="http://schemas.openxmlformats.org/officeDocument/2006/relationships" r:embed="rId1" cstate="print"/>
        <a:srcRect/>
        <a:stretch>
          <a:fillRect/>
        </a:stretch>
      </xdr:blipFill>
      <xdr:spPr bwMode="auto">
        <a:xfrm>
          <a:off x="4362450" y="76200"/>
          <a:ext cx="2000250" cy="600075"/>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23</xdr:row>
      <xdr:rowOff>9525</xdr:rowOff>
    </xdr:from>
    <xdr:to>
      <xdr:col>10</xdr:col>
      <xdr:colOff>504825</xdr:colOff>
      <xdr:row>40</xdr:row>
      <xdr:rowOff>0</xdr:rowOff>
    </xdr:to>
    <xdr:graphicFrame macro="">
      <xdr:nvGraphicFramePr>
        <xdr:cNvPr id="4097" name="10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23</xdr:row>
      <xdr:rowOff>9525</xdr:rowOff>
    </xdr:from>
    <xdr:to>
      <xdr:col>10</xdr:col>
      <xdr:colOff>504825</xdr:colOff>
      <xdr:row>40</xdr:row>
      <xdr:rowOff>0</xdr:rowOff>
    </xdr:to>
    <xdr:graphicFrame macro="">
      <xdr:nvGraphicFramePr>
        <xdr:cNvPr id="5" name="10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28575</xdr:colOff>
      <xdr:row>23</xdr:row>
      <xdr:rowOff>9524</xdr:rowOff>
    </xdr:from>
    <xdr:to>
      <xdr:col>19</xdr:col>
      <xdr:colOff>476250</xdr:colOff>
      <xdr:row>39</xdr:row>
      <xdr:rowOff>152399</xdr:rowOff>
    </xdr:to>
    <xdr:graphicFrame macro="">
      <xdr:nvGraphicFramePr>
        <xdr:cNvPr id="6" name="1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257175</xdr:colOff>
      <xdr:row>1</xdr:row>
      <xdr:rowOff>95250</xdr:rowOff>
    </xdr:from>
    <xdr:to>
      <xdr:col>7</xdr:col>
      <xdr:colOff>485775</xdr:colOff>
      <xdr:row>4</xdr:row>
      <xdr:rowOff>219075</xdr:rowOff>
    </xdr:to>
    <xdr:pic>
      <xdr:nvPicPr>
        <xdr:cNvPr id="7" name="Picture 40"/>
        <xdr:cNvPicPr>
          <a:picLocks noChangeAspect="1" noChangeArrowheads="1"/>
        </xdr:cNvPicPr>
      </xdr:nvPicPr>
      <xdr:blipFill>
        <a:blip xmlns:r="http://schemas.openxmlformats.org/officeDocument/2006/relationships" r:embed="rId4" cstate="print"/>
        <a:srcRect/>
        <a:stretch>
          <a:fillRect/>
        </a:stretch>
      </xdr:blipFill>
      <xdr:spPr bwMode="auto">
        <a:xfrm>
          <a:off x="800100" y="257175"/>
          <a:ext cx="2609850" cy="685800"/>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133350</xdr:colOff>
      <xdr:row>2</xdr:row>
      <xdr:rowOff>85725</xdr:rowOff>
    </xdr:from>
    <xdr:to>
      <xdr:col>3</xdr:col>
      <xdr:colOff>609600</xdr:colOff>
      <xdr:row>5</xdr:row>
      <xdr:rowOff>133350</xdr:rowOff>
    </xdr:to>
    <xdr:pic>
      <xdr:nvPicPr>
        <xdr:cNvPr id="2" name="Picture 40"/>
        <xdr:cNvPicPr>
          <a:picLocks noChangeAspect="1" noChangeArrowheads="1"/>
        </xdr:cNvPicPr>
      </xdr:nvPicPr>
      <xdr:blipFill>
        <a:blip xmlns:r="http://schemas.openxmlformats.org/officeDocument/2006/relationships" r:embed="rId1" cstate="print"/>
        <a:srcRect/>
        <a:stretch>
          <a:fillRect/>
        </a:stretch>
      </xdr:blipFill>
      <xdr:spPr bwMode="auto">
        <a:xfrm>
          <a:off x="133350" y="409575"/>
          <a:ext cx="2019300" cy="714375"/>
        </a:xfrm>
        <a:prstGeom prst="rect">
          <a:avLst/>
        </a:prstGeom>
        <a:noFill/>
        <a:ln w="9525">
          <a:noFill/>
          <a:miter lim="800000"/>
          <a:headEnd/>
          <a:tailEnd/>
        </a:ln>
      </xdr:spPr>
    </xdr:pic>
    <xdr:clientData/>
  </xdr:twoCellAnchor>
  <xdr:twoCellAnchor>
    <xdr:from>
      <xdr:col>11</xdr:col>
      <xdr:colOff>66675</xdr:colOff>
      <xdr:row>7</xdr:row>
      <xdr:rowOff>9524</xdr:rowOff>
    </xdr:from>
    <xdr:to>
      <xdr:col>15</xdr:col>
      <xdr:colOff>695325</xdr:colOff>
      <xdr:row>21</xdr:row>
      <xdr:rowOff>0</xdr:rowOff>
    </xdr:to>
    <xdr:graphicFrame macro="">
      <xdr:nvGraphicFramePr>
        <xdr:cNvPr id="5" name="4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66675</xdr:colOff>
      <xdr:row>21</xdr:row>
      <xdr:rowOff>142875</xdr:rowOff>
    </xdr:from>
    <xdr:to>
      <xdr:col>15</xdr:col>
      <xdr:colOff>695325</xdr:colOff>
      <xdr:row>35</xdr:row>
      <xdr:rowOff>0</xdr:rowOff>
    </xdr:to>
    <xdr:graphicFrame macro="">
      <xdr:nvGraphicFramePr>
        <xdr:cNvPr id="4" name="3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xdr:col>
      <xdr:colOff>104775</xdr:colOff>
      <xdr:row>0</xdr:row>
      <xdr:rowOff>123825</xdr:rowOff>
    </xdr:from>
    <xdr:to>
      <xdr:col>3</xdr:col>
      <xdr:colOff>590550</xdr:colOff>
      <xdr:row>4</xdr:row>
      <xdr:rowOff>85725</xdr:rowOff>
    </xdr:to>
    <xdr:pic>
      <xdr:nvPicPr>
        <xdr:cNvPr id="7169" name="Picture 40"/>
        <xdr:cNvPicPr>
          <a:picLocks noChangeAspect="1" noChangeArrowheads="1"/>
        </xdr:cNvPicPr>
      </xdr:nvPicPr>
      <xdr:blipFill>
        <a:blip xmlns:r="http://schemas.openxmlformats.org/officeDocument/2006/relationships" r:embed="rId1" cstate="print"/>
        <a:srcRect/>
        <a:stretch>
          <a:fillRect/>
        </a:stretch>
      </xdr:blipFill>
      <xdr:spPr bwMode="auto">
        <a:xfrm>
          <a:off x="361950" y="609600"/>
          <a:ext cx="2019300" cy="685800"/>
        </a:xfrm>
        <a:prstGeom prst="rect">
          <a:avLst/>
        </a:prstGeom>
        <a:noFill/>
        <a:ln w="9525">
          <a:noFill/>
          <a:miter lim="800000"/>
          <a:headEnd/>
          <a:tailEnd/>
        </a:ln>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257175</xdr:colOff>
      <xdr:row>0</xdr:row>
      <xdr:rowOff>0</xdr:rowOff>
    </xdr:from>
    <xdr:to>
      <xdr:col>30</xdr:col>
      <xdr:colOff>38100</xdr:colOff>
      <xdr:row>0</xdr:row>
      <xdr:rowOff>0</xdr:rowOff>
    </xdr:to>
    <xdr:graphicFrame macro="">
      <xdr:nvGraphicFramePr>
        <xdr:cNvPr id="8193" name="Chart 13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257175</xdr:colOff>
      <xdr:row>0</xdr:row>
      <xdr:rowOff>0</xdr:rowOff>
    </xdr:from>
    <xdr:to>
      <xdr:col>30</xdr:col>
      <xdr:colOff>38100</xdr:colOff>
      <xdr:row>0</xdr:row>
      <xdr:rowOff>0</xdr:rowOff>
    </xdr:to>
    <xdr:graphicFrame macro="">
      <xdr:nvGraphicFramePr>
        <xdr:cNvPr id="8194" name="Chart 17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238125</xdr:colOff>
      <xdr:row>0</xdr:row>
      <xdr:rowOff>114300</xdr:rowOff>
    </xdr:from>
    <xdr:to>
      <xdr:col>4</xdr:col>
      <xdr:colOff>266700</xdr:colOff>
      <xdr:row>4</xdr:row>
      <xdr:rowOff>15240</xdr:rowOff>
    </xdr:to>
    <xdr:pic>
      <xdr:nvPicPr>
        <xdr:cNvPr id="6" name="Picture 10"/>
        <xdr:cNvPicPr>
          <a:picLocks noChangeAspect="1" noChangeArrowheads="1"/>
        </xdr:cNvPicPr>
      </xdr:nvPicPr>
      <xdr:blipFill>
        <a:blip xmlns:r="http://schemas.openxmlformats.org/officeDocument/2006/relationships" r:embed="rId3" cstate="print"/>
        <a:srcRect/>
        <a:stretch>
          <a:fillRect/>
        </a:stretch>
      </xdr:blipFill>
      <xdr:spPr bwMode="auto">
        <a:xfrm>
          <a:off x="238125" y="114300"/>
          <a:ext cx="4448175" cy="1234440"/>
        </a:xfrm>
        <a:prstGeom prst="rect">
          <a:avLst/>
        </a:prstGeom>
        <a:noFill/>
        <a:ln w="9525">
          <a:noFill/>
          <a:miter lim="800000"/>
          <a:headEnd/>
          <a:tailEnd/>
        </a:ln>
      </xdr:spPr>
    </xdr:pic>
    <xdr:clientData/>
  </xdr:twoCellAnchor>
  <xdr:twoCellAnchor>
    <xdr:from>
      <xdr:col>0</xdr:col>
      <xdr:colOff>304799</xdr:colOff>
      <xdr:row>16</xdr:row>
      <xdr:rowOff>47625</xdr:rowOff>
    </xdr:from>
    <xdr:to>
      <xdr:col>31</xdr:col>
      <xdr:colOff>638175</xdr:colOff>
      <xdr:row>89</xdr:row>
      <xdr:rowOff>104775</xdr:rowOff>
    </xdr:to>
    <xdr:graphicFrame macro="">
      <xdr:nvGraphicFramePr>
        <xdr:cNvPr id="7" name="6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20</xdr:col>
      <xdr:colOff>9525</xdr:colOff>
      <xdr:row>7</xdr:row>
      <xdr:rowOff>19050</xdr:rowOff>
    </xdr:from>
    <xdr:to>
      <xdr:col>31</xdr:col>
      <xdr:colOff>714378</xdr:colOff>
      <xdr:row>7</xdr:row>
      <xdr:rowOff>266699</xdr:rowOff>
    </xdr:to>
    <xdr:sp macro="" textlink="">
      <xdr:nvSpPr>
        <xdr:cNvPr id="9" name="8 Cerrar llave"/>
        <xdr:cNvSpPr/>
      </xdr:nvSpPr>
      <xdr:spPr bwMode="auto">
        <a:xfrm rot="16200000">
          <a:off x="17178339" y="-1147764"/>
          <a:ext cx="247649" cy="6772278"/>
        </a:xfrm>
        <a:prstGeom prst="rightBrace">
          <a:avLst>
            <a:gd name="adj1" fmla="val 8333"/>
            <a:gd name="adj2" fmla="val 48594"/>
          </a:avLst>
        </a:prstGeom>
        <a:ln>
          <a:headEnd type="none" w="med" len="med"/>
          <a:tailEnd type="none" w="med" len="med"/>
        </a:ln>
      </xdr:spPr>
      <xdr:style>
        <a:lnRef idx="3">
          <a:schemeClr val="accent6"/>
        </a:lnRef>
        <a:fillRef idx="0">
          <a:schemeClr val="accent6"/>
        </a:fillRef>
        <a:effectRef idx="2">
          <a:schemeClr val="accent6"/>
        </a:effectRef>
        <a:fontRef idx="minor">
          <a:schemeClr val="tx1"/>
        </a:fontRef>
      </xdr:style>
      <xdr:txBody>
        <a:bodyPr vertOverflow="clip" wrap="square" lIns="18288" tIns="0" rIns="0" bIns="0" rtlCol="0" anchor="ctr" upright="1"/>
        <a:lstStyle/>
        <a:p>
          <a:pPr algn="ctr"/>
          <a:endParaRPr lang="es-MX"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180975</xdr:colOff>
      <xdr:row>17</xdr:row>
      <xdr:rowOff>123826</xdr:rowOff>
    </xdr:from>
    <xdr:to>
      <xdr:col>14</xdr:col>
      <xdr:colOff>933450</xdr:colOff>
      <xdr:row>43</xdr:row>
      <xdr:rowOff>0</xdr:rowOff>
    </xdr:to>
    <xdr:graphicFrame macro="">
      <xdr:nvGraphicFramePr>
        <xdr:cNvPr id="2"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202407</xdr:colOff>
      <xdr:row>1</xdr:row>
      <xdr:rowOff>63499</xdr:rowOff>
    </xdr:from>
    <xdr:to>
      <xdr:col>2</xdr:col>
      <xdr:colOff>752475</xdr:colOff>
      <xdr:row>4</xdr:row>
      <xdr:rowOff>85725</xdr:rowOff>
    </xdr:to>
    <xdr:pic>
      <xdr:nvPicPr>
        <xdr:cNvPr id="3" name="Picture 351" descr="logo nuevo espa–ol_low"/>
        <xdr:cNvPicPr>
          <a:picLocks noChangeAspect="1" noChangeArrowheads="1"/>
        </xdr:cNvPicPr>
      </xdr:nvPicPr>
      <xdr:blipFill>
        <a:blip xmlns:r="http://schemas.openxmlformats.org/officeDocument/2006/relationships" r:embed="rId2" cstate="print"/>
        <a:srcRect/>
        <a:stretch>
          <a:fillRect/>
        </a:stretch>
      </xdr:blipFill>
      <xdr:spPr bwMode="auto">
        <a:xfrm>
          <a:off x="421482" y="396874"/>
          <a:ext cx="2778918" cy="946151"/>
        </a:xfrm>
        <a:prstGeom prst="roundRect">
          <a:avLst>
            <a:gd name="adj" fmla="val 8594"/>
          </a:avLst>
        </a:prstGeom>
        <a:solidFill>
          <a:srgbClr val="FFFFFF">
            <a:shade val="85000"/>
          </a:srgbClr>
        </a:solidFill>
        <a:ln>
          <a:noFill/>
        </a:ln>
        <a:effec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295275</xdr:colOff>
      <xdr:row>9</xdr:row>
      <xdr:rowOff>104775</xdr:rowOff>
    </xdr:from>
    <xdr:to>
      <xdr:col>15</xdr:col>
      <xdr:colOff>752475</xdr:colOff>
      <xdr:row>24</xdr:row>
      <xdr:rowOff>142875</xdr:rowOff>
    </xdr:to>
    <xdr:graphicFrame macro="">
      <xdr:nvGraphicFramePr>
        <xdr:cNvPr id="12289" name="Chart 2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38100</xdr:colOff>
      <xdr:row>0</xdr:row>
      <xdr:rowOff>123825</xdr:rowOff>
    </xdr:from>
    <xdr:to>
      <xdr:col>4</xdr:col>
      <xdr:colOff>123825</xdr:colOff>
      <xdr:row>2</xdr:row>
      <xdr:rowOff>333375</xdr:rowOff>
    </xdr:to>
    <xdr:pic>
      <xdr:nvPicPr>
        <xdr:cNvPr id="12290" name="Picture 40"/>
        <xdr:cNvPicPr>
          <a:picLocks noChangeAspect="1" noChangeArrowheads="1"/>
        </xdr:cNvPicPr>
      </xdr:nvPicPr>
      <xdr:blipFill>
        <a:blip xmlns:r="http://schemas.openxmlformats.org/officeDocument/2006/relationships" r:embed="rId2" cstate="print"/>
        <a:srcRect/>
        <a:stretch>
          <a:fillRect/>
        </a:stretch>
      </xdr:blipFill>
      <xdr:spPr bwMode="auto">
        <a:xfrm>
          <a:off x="352425" y="447675"/>
          <a:ext cx="2419350" cy="847725"/>
        </a:xfrm>
        <a:prstGeom prst="rect">
          <a:avLst/>
        </a:prstGeom>
        <a:noFill/>
        <a:ln w="9525">
          <a:noFill/>
          <a:miter lim="800000"/>
          <a:headEnd/>
          <a:tailEnd/>
        </a:ln>
      </xdr:spPr>
    </xdr:pic>
    <xdr:clientData/>
  </xdr:twoCellAnchor>
  <xdr:twoCellAnchor>
    <xdr:from>
      <xdr:col>1</xdr:col>
      <xdr:colOff>0</xdr:colOff>
      <xdr:row>34</xdr:row>
      <xdr:rowOff>0</xdr:rowOff>
    </xdr:from>
    <xdr:to>
      <xdr:col>16</xdr:col>
      <xdr:colOff>9525</xdr:colOff>
      <xdr:row>49</xdr:row>
      <xdr:rowOff>38100</xdr:rowOff>
    </xdr:to>
    <xdr:graphicFrame macro="">
      <xdr:nvGraphicFramePr>
        <xdr:cNvPr id="4" name="Chart 2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Mis%20Documentos/2004%20OCUPACI&#211;N%20HOTELES/DICIEMBRE%202004/RESUMEN%20DE%20OCUPACION%20R.M.%20DICIEMBRE%20200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Marina/Documents/Mis%20Documentos/BAROMETROS/2010%20BAR&#211;METROS/BAROMETRO%20TUR&#205;STICO%20RIVIERA%20MAYA%20DICIEMBRE%202010.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Hoja1"/>
      <sheetName val="Hoja2"/>
      <sheetName val="Hoja3"/>
    </sheetNames>
    <sheetDataSet>
      <sheetData sheetId="0">
        <row r="12">
          <cell r="A12" t="str">
            <v>OCUPACION GENERAL</v>
          </cell>
          <cell r="B12">
            <v>0.77890000000000004</v>
          </cell>
          <cell r="C12">
            <v>0.78469999999999995</v>
          </cell>
          <cell r="D12">
            <v>0.82020000000000004</v>
          </cell>
          <cell r="E12">
            <v>0.84030000000000005</v>
          </cell>
          <cell r="F12">
            <v>0.86739999999999995</v>
          </cell>
          <cell r="G12">
            <v>0.83509999999999995</v>
          </cell>
          <cell r="H12">
            <v>0.83230000000000004</v>
          </cell>
          <cell r="I12">
            <v>0.84079999999999999</v>
          </cell>
          <cell r="J12">
            <v>0.85129999999999995</v>
          </cell>
          <cell r="K12">
            <v>0.83120000000000005</v>
          </cell>
          <cell r="L12">
            <v>0.81159999999999999</v>
          </cell>
          <cell r="M12">
            <v>0.80530000000000002</v>
          </cell>
          <cell r="N12">
            <v>0.75929999999999997</v>
          </cell>
          <cell r="O12">
            <v>0.72360000000000002</v>
          </cell>
          <cell r="P12">
            <v>0.70989999999999998</v>
          </cell>
          <cell r="Q12">
            <v>0.70750000000000002</v>
          </cell>
          <cell r="R12">
            <v>0.72199999999999998</v>
          </cell>
          <cell r="S12">
            <v>0.75119999999999998</v>
          </cell>
          <cell r="T12">
            <v>0.78559999999999997</v>
          </cell>
          <cell r="U12">
            <v>0.80810000000000004</v>
          </cell>
          <cell r="V12">
            <v>0.81289999999999996</v>
          </cell>
          <cell r="W12">
            <v>0.84119999999999995</v>
          </cell>
          <cell r="X12">
            <v>0.84399999999999997</v>
          </cell>
          <cell r="Y12">
            <v>0.8357</v>
          </cell>
          <cell r="Z12">
            <v>0.81769999999999998</v>
          </cell>
          <cell r="AA12">
            <v>0.85909999999999997</v>
          </cell>
          <cell r="AB12">
            <v>0.91990000000000005</v>
          </cell>
          <cell r="AC12">
            <v>0.95840000000000003</v>
          </cell>
          <cell r="AD12">
            <v>0.97550000000000003</v>
          </cell>
          <cell r="AE12">
            <v>0.97330000000000005</v>
          </cell>
          <cell r="AF12">
            <v>0.96060000000000001</v>
          </cell>
        </row>
        <row r="13">
          <cell r="A13" t="str">
            <v>OCUPACION PLAYACAR</v>
          </cell>
          <cell r="B13">
            <v>0.82430000000000003</v>
          </cell>
          <cell r="C13">
            <v>0.82589999999999997</v>
          </cell>
          <cell r="D13">
            <v>0.89359999999999995</v>
          </cell>
          <cell r="E13">
            <v>0.89200000000000002</v>
          </cell>
          <cell r="F13">
            <v>0.8992</v>
          </cell>
          <cell r="G13">
            <v>0.88439999999999996</v>
          </cell>
          <cell r="H13">
            <v>0.83350000000000002</v>
          </cell>
          <cell r="I13">
            <v>0.88109999999999999</v>
          </cell>
          <cell r="J13">
            <v>0.88619999999999999</v>
          </cell>
          <cell r="K13">
            <v>0.87639999999999996</v>
          </cell>
          <cell r="L13">
            <v>0.8901</v>
          </cell>
          <cell r="M13">
            <v>0.91149999999999998</v>
          </cell>
          <cell r="N13">
            <v>0.85150000000000003</v>
          </cell>
          <cell r="O13">
            <v>0.83089999999999997</v>
          </cell>
          <cell r="P13">
            <v>0.82299999999999995</v>
          </cell>
          <cell r="Q13">
            <v>0.79649999999999999</v>
          </cell>
          <cell r="R13">
            <v>0.84019999999999995</v>
          </cell>
          <cell r="S13">
            <v>0.86780000000000002</v>
          </cell>
          <cell r="T13">
            <v>0.88580000000000003</v>
          </cell>
          <cell r="U13">
            <v>0.87129999999999996</v>
          </cell>
          <cell r="V13">
            <v>0.87949999999999995</v>
          </cell>
          <cell r="W13">
            <v>0.91310000000000002</v>
          </cell>
          <cell r="X13">
            <v>0.88929999999999998</v>
          </cell>
          <cell r="Y13">
            <v>0.85070000000000001</v>
          </cell>
          <cell r="Z13">
            <v>0.83660000000000001</v>
          </cell>
          <cell r="AA13">
            <v>0.86470000000000002</v>
          </cell>
          <cell r="AB13">
            <v>0.95199999999999996</v>
          </cell>
          <cell r="AC13">
            <v>0.97309999999999997</v>
          </cell>
          <cell r="AD13">
            <v>0.97470000000000001</v>
          </cell>
          <cell r="AE13">
            <v>0.98829999999999996</v>
          </cell>
          <cell r="AF13">
            <v>0.96960000000000002</v>
          </cell>
        </row>
        <row r="14">
          <cell r="A14" t="str">
            <v>OCUPACION PLAYA DEL CARMEN</v>
          </cell>
          <cell r="B14">
            <v>0.73499999999999999</v>
          </cell>
          <cell r="C14">
            <v>0.73540000000000005</v>
          </cell>
          <cell r="D14">
            <v>0.75739999999999996</v>
          </cell>
          <cell r="E14">
            <v>0.75900000000000001</v>
          </cell>
          <cell r="F14">
            <v>0.77270000000000005</v>
          </cell>
          <cell r="G14">
            <v>0.75180000000000002</v>
          </cell>
          <cell r="H14">
            <v>0.73380000000000001</v>
          </cell>
          <cell r="I14">
            <v>0.7288</v>
          </cell>
          <cell r="J14">
            <v>0.73060000000000003</v>
          </cell>
          <cell r="K14">
            <v>0.74660000000000004</v>
          </cell>
          <cell r="L14">
            <v>0.75870000000000004</v>
          </cell>
          <cell r="M14">
            <v>0.77600000000000002</v>
          </cell>
          <cell r="N14">
            <v>0.71460000000000001</v>
          </cell>
          <cell r="O14">
            <v>0.65839999999999999</v>
          </cell>
          <cell r="P14">
            <v>0.64</v>
          </cell>
          <cell r="Q14">
            <v>0.6331</v>
          </cell>
          <cell r="R14">
            <v>0.65359999999999996</v>
          </cell>
          <cell r="S14">
            <v>0.69889999999999997</v>
          </cell>
          <cell r="T14">
            <v>0.76949999999999996</v>
          </cell>
          <cell r="U14">
            <v>0.77539999999999998</v>
          </cell>
          <cell r="V14">
            <v>0.7591</v>
          </cell>
          <cell r="W14">
            <v>0.80349999999999999</v>
          </cell>
          <cell r="X14">
            <v>0.82589999999999997</v>
          </cell>
          <cell r="Y14">
            <v>0.84799999999999998</v>
          </cell>
          <cell r="Z14">
            <v>0.87929999999999997</v>
          </cell>
          <cell r="AA14">
            <v>0.89370000000000005</v>
          </cell>
          <cell r="AB14">
            <v>0.9415</v>
          </cell>
          <cell r="AC14">
            <v>0.97040000000000004</v>
          </cell>
          <cell r="AD14">
            <v>0.96440000000000003</v>
          </cell>
          <cell r="AE14">
            <v>0.97340000000000004</v>
          </cell>
          <cell r="AF14">
            <v>0.97670000000000001</v>
          </cell>
        </row>
        <row r="15">
          <cell r="A15" t="str">
            <v>OCUPACION PLAN EUROPEO</v>
          </cell>
          <cell r="B15">
            <v>0.72130000000000005</v>
          </cell>
          <cell r="C15">
            <v>0.70579999999999998</v>
          </cell>
          <cell r="D15">
            <v>0.70879999999999999</v>
          </cell>
          <cell r="E15">
            <v>0.72470000000000001</v>
          </cell>
          <cell r="F15">
            <v>0.71479999999999999</v>
          </cell>
          <cell r="G15">
            <v>0.69</v>
          </cell>
          <cell r="H15">
            <v>0.66710000000000003</v>
          </cell>
          <cell r="I15">
            <v>0.66810000000000003</v>
          </cell>
          <cell r="J15">
            <v>0.6804</v>
          </cell>
          <cell r="K15">
            <v>0.6895</v>
          </cell>
          <cell r="L15">
            <v>0.70320000000000005</v>
          </cell>
          <cell r="M15">
            <v>0.70309999999999995</v>
          </cell>
          <cell r="N15">
            <v>0.68369999999999997</v>
          </cell>
          <cell r="O15">
            <v>0.63249999999999995</v>
          </cell>
          <cell r="P15">
            <v>0.62470000000000003</v>
          </cell>
          <cell r="Q15">
            <v>0.63460000000000005</v>
          </cell>
          <cell r="R15">
            <v>0.64639999999999997</v>
          </cell>
          <cell r="S15">
            <v>0.60880000000000001</v>
          </cell>
          <cell r="T15">
            <v>0.65329999999999999</v>
          </cell>
          <cell r="U15">
            <v>0.69130000000000003</v>
          </cell>
          <cell r="V15">
            <v>0.70499999999999996</v>
          </cell>
          <cell r="W15">
            <v>0.73909999999999998</v>
          </cell>
          <cell r="X15">
            <v>0.7792</v>
          </cell>
          <cell r="Y15">
            <v>0.80740000000000001</v>
          </cell>
          <cell r="Z15">
            <v>0.83440000000000003</v>
          </cell>
          <cell r="AA15">
            <v>0.86150000000000004</v>
          </cell>
          <cell r="AB15">
            <v>0.89629999999999999</v>
          </cell>
          <cell r="AC15">
            <v>0.93689999999999996</v>
          </cell>
          <cell r="AD15">
            <v>0.92520000000000002</v>
          </cell>
          <cell r="AE15">
            <v>0.94020000000000004</v>
          </cell>
          <cell r="AF15">
            <v>0.92769999999999997</v>
          </cell>
        </row>
        <row r="16">
          <cell r="A16" t="str">
            <v>OCUPACION TODO INCLUIDO</v>
          </cell>
          <cell r="B16">
            <v>0.78969999999999996</v>
          </cell>
          <cell r="C16">
            <v>0.80879999999999996</v>
          </cell>
          <cell r="D16">
            <v>0.84089999999999998</v>
          </cell>
          <cell r="E16">
            <v>0.86229999999999996</v>
          </cell>
          <cell r="F16">
            <v>0.89400000000000002</v>
          </cell>
          <cell r="G16">
            <v>0.85980000000000001</v>
          </cell>
          <cell r="H16">
            <v>0.8619</v>
          </cell>
          <cell r="I16">
            <v>0.87219999999999998</v>
          </cell>
          <cell r="J16">
            <v>0.88139999999999996</v>
          </cell>
          <cell r="K16">
            <v>0.85580000000000001</v>
          </cell>
          <cell r="L16">
            <v>0.83160000000000001</v>
          </cell>
          <cell r="M16">
            <v>0.82350000000000001</v>
          </cell>
          <cell r="N16">
            <v>0.77590000000000003</v>
          </cell>
          <cell r="O16">
            <v>0.74319999999999997</v>
          </cell>
          <cell r="P16">
            <v>0.72870000000000001</v>
          </cell>
          <cell r="Q16">
            <v>0.72489999999999999</v>
          </cell>
          <cell r="R16">
            <v>0.74070000000000003</v>
          </cell>
          <cell r="S16">
            <v>0.78049999999999997</v>
          </cell>
          <cell r="T16">
            <v>0.8115</v>
          </cell>
          <cell r="U16">
            <v>0.83009999999999995</v>
          </cell>
          <cell r="V16">
            <v>0.83389999999999997</v>
          </cell>
          <cell r="W16">
            <v>0.86019999999999996</v>
          </cell>
          <cell r="X16">
            <v>0.85570000000000002</v>
          </cell>
          <cell r="Y16">
            <v>0.8921</v>
          </cell>
          <cell r="Z16">
            <v>0.81369999999999998</v>
          </cell>
          <cell r="AA16">
            <v>0.85740000000000005</v>
          </cell>
          <cell r="AB16">
            <v>0.92490000000000006</v>
          </cell>
          <cell r="AC16">
            <v>0.96230000000000004</v>
          </cell>
          <cell r="AD16">
            <v>0.98450000000000004</v>
          </cell>
          <cell r="AE16">
            <v>0.9798</v>
          </cell>
          <cell r="AF16">
            <v>0.96660000000000001</v>
          </cell>
        </row>
        <row r="17">
          <cell r="A17" t="str">
            <v>OCUP. HOTELES PEQ. (menos 60 Hab.)</v>
          </cell>
          <cell r="B17">
            <v>0.60389999999999999</v>
          </cell>
          <cell r="C17">
            <v>0.55469999999999997</v>
          </cell>
          <cell r="D17">
            <v>0.56200000000000006</v>
          </cell>
          <cell r="E17">
            <v>0.5857</v>
          </cell>
          <cell r="F17">
            <v>0.57199999999999995</v>
          </cell>
          <cell r="G17">
            <v>0.52139999999999997</v>
          </cell>
          <cell r="H17">
            <v>0.49270000000000003</v>
          </cell>
          <cell r="I17">
            <v>0.48459999999999998</v>
          </cell>
          <cell r="J17">
            <v>0.49409999999999998</v>
          </cell>
          <cell r="K17">
            <v>0.52659999999999996</v>
          </cell>
          <cell r="L17">
            <v>0.55979999999999996</v>
          </cell>
          <cell r="M17">
            <v>0.58550000000000002</v>
          </cell>
          <cell r="N17">
            <v>0.52880000000000005</v>
          </cell>
          <cell r="O17">
            <v>0.46800000000000003</v>
          </cell>
          <cell r="P17">
            <v>0.45669999999999999</v>
          </cell>
          <cell r="Q17">
            <v>0.46879999999999999</v>
          </cell>
          <cell r="R17">
            <v>0.4844</v>
          </cell>
          <cell r="S17">
            <v>0.52239999999999998</v>
          </cell>
          <cell r="T17">
            <v>0.5917</v>
          </cell>
          <cell r="U17">
            <v>0.56850000000000001</v>
          </cell>
          <cell r="V17">
            <v>0.5706</v>
          </cell>
          <cell r="W17">
            <v>0.63190000000000002</v>
          </cell>
          <cell r="X17">
            <v>0.70140000000000002</v>
          </cell>
          <cell r="Y17">
            <v>0.75600000000000001</v>
          </cell>
          <cell r="Z17">
            <v>0.80469999999999997</v>
          </cell>
          <cell r="AA17">
            <v>0.85170000000000001</v>
          </cell>
          <cell r="AB17">
            <v>0.9163</v>
          </cell>
          <cell r="AC17">
            <v>0.94820000000000004</v>
          </cell>
          <cell r="AD17">
            <v>0.9284</v>
          </cell>
          <cell r="AE17">
            <v>0.95069999999999999</v>
          </cell>
          <cell r="AF17">
            <v>0.95140000000000002</v>
          </cell>
        </row>
        <row r="18">
          <cell r="A18" t="str">
            <v>RESTO DE HOTELES</v>
          </cell>
          <cell r="B18">
            <v>0.72230000000000005</v>
          </cell>
          <cell r="C18">
            <v>0.70520000000000005</v>
          </cell>
          <cell r="D18">
            <v>0.71209999999999996</v>
          </cell>
          <cell r="E18">
            <v>0.72150000000000003</v>
          </cell>
          <cell r="F18">
            <v>0.72040000000000004</v>
          </cell>
          <cell r="G18">
            <v>0.70089999999999997</v>
          </cell>
          <cell r="H18">
            <v>0.67269999999999996</v>
          </cell>
          <cell r="I18">
            <v>0.66749999999999998</v>
          </cell>
          <cell r="J18">
            <v>0.68540000000000001</v>
          </cell>
          <cell r="K18">
            <v>0.69669999999999999</v>
          </cell>
          <cell r="L18">
            <v>0.70499999999999996</v>
          </cell>
          <cell r="M18">
            <v>0.70699999999999996</v>
          </cell>
          <cell r="N18">
            <v>0.66900000000000004</v>
          </cell>
          <cell r="O18">
            <v>0.62109999999999999</v>
          </cell>
          <cell r="P18">
            <v>0.60850000000000004</v>
          </cell>
          <cell r="Q18">
            <v>0.61450000000000005</v>
          </cell>
          <cell r="R18">
            <v>0.621</v>
          </cell>
          <cell r="S18">
            <v>0.59409999999999996</v>
          </cell>
          <cell r="T18">
            <v>0.6401</v>
          </cell>
          <cell r="U18">
            <v>0.68440000000000001</v>
          </cell>
          <cell r="V18">
            <v>0.70220000000000005</v>
          </cell>
          <cell r="W18">
            <v>0.73909999999999998</v>
          </cell>
          <cell r="X18">
            <v>0.78249999999999997</v>
          </cell>
          <cell r="Y18">
            <v>0.80859999999999999</v>
          </cell>
          <cell r="Z18">
            <v>0.84040000000000004</v>
          </cell>
          <cell r="AA18">
            <v>0.86870000000000003</v>
          </cell>
          <cell r="AB18">
            <v>0.89200000000000002</v>
          </cell>
          <cell r="AC18">
            <v>0.93730000000000002</v>
          </cell>
          <cell r="AD18">
            <v>0.92779999999999996</v>
          </cell>
          <cell r="AE18">
            <v>0.93899999999999995</v>
          </cell>
          <cell r="AF18">
            <v>0.92810000000000004</v>
          </cell>
        </row>
      </sheetData>
      <sheetData sheetId="1"/>
      <sheetData sheetId="2"/>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PORTADA"/>
      <sheetName val="RESUMEN DICIEMBRE"/>
      <sheetName val="RESUMEN ENERO-DICIEMBRE"/>
      <sheetName val="COMP. OCUP. AFLU. 2006-2010"/>
      <sheetName val="COMP.CTOS.NOCH.OCUP.2006-2010"/>
      <sheetName val="ANUAL OCUPACIÓN"/>
      <sheetName val="RESUMEN OCUP. DIARIA DICIEMBRE"/>
      <sheetName val="RESUMEN OCUP. MENSUAL ENE-DIC"/>
      <sheetName val="PROCEDENCIA"/>
      <sheetName val="PROCEDENCIA DICIEMBRE"/>
      <sheetName val="PROCEDENCIA ENERO-DICIEMBRE"/>
      <sheetName val="REGIONES DICIEMBRE"/>
      <sheetName val="REGIONES ANUAL"/>
      <sheetName val="GRAFICA REGIONES"/>
      <sheetName val="EUROPA DICIEMBRE"/>
      <sheetName val="EUROPA ENERO-DICIEMBRE"/>
      <sheetName val="DESGLOSE EUROPA I"/>
      <sheetName val="DESGLOSE EUROPA II"/>
      <sheetName val="PRINCIPALES MERCADOS I"/>
      <sheetName val="PRINCIPALES MERCADOS II"/>
      <sheetName val="GRAFICA PRINC. MERCADOS"/>
      <sheetName val="PRINC. MDOS. CTOS. NOCHE I"/>
      <sheetName val="PRINC. MDOS. CTOS. NOCHE II"/>
      <sheetName val="GRAFICA CTOS. NOCH."/>
      <sheetName val="COMPARATIVO PAISES DICIEMBRE"/>
      <sheetName val="COMPARATIVO PAÍSES ENE-DIC"/>
      <sheetName val="CUARTOS POR PLAN"/>
      <sheetName val="CUARTOS POR LOCALIDAD"/>
      <sheetName val="CRUCEROS DICIEMBRE"/>
      <sheetName val="CRUCEROS ENERO-DICIEMBRE"/>
      <sheetName val="GRAFICA REGIONES I"/>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ow r="6">
          <cell r="H6" t="str">
            <v>PLAN DE HOSPEDAJE</v>
          </cell>
        </row>
      </sheetData>
      <sheetData sheetId="27" refreshError="1">
        <row r="6">
          <cell r="B6" t="str">
            <v>INVENTARIO DE ESTABLECIMIENTOS DE HOSPEDAJE</v>
          </cell>
        </row>
        <row r="11">
          <cell r="B11" t="str">
            <v>AKUMAL</v>
          </cell>
        </row>
        <row r="12">
          <cell r="B12" t="str">
            <v>COBA</v>
          </cell>
        </row>
        <row r="13">
          <cell r="B13" t="str">
            <v>KANTENAH</v>
          </cell>
        </row>
        <row r="14">
          <cell r="B14" t="str">
            <v>PAAMUL</v>
          </cell>
        </row>
        <row r="15">
          <cell r="B15" t="str">
            <v>PLAYA DEL CARMEN</v>
          </cell>
        </row>
        <row r="16">
          <cell r="B16" t="str">
            <v>PLAYA DEL SECRETO</v>
          </cell>
        </row>
        <row r="17">
          <cell r="B17" t="str">
            <v>PLAYA PARAISO</v>
          </cell>
        </row>
        <row r="18">
          <cell r="B18" t="str">
            <v>PLAYACAR</v>
          </cell>
        </row>
        <row r="19">
          <cell r="B19" t="str">
            <v>PUERTO AVENTURAS</v>
          </cell>
        </row>
        <row r="20">
          <cell r="B20" t="str">
            <v xml:space="preserve">PUNTA ALLEN </v>
          </cell>
        </row>
        <row r="21">
          <cell r="B21" t="str">
            <v>PUNTA BETE XCALACOCO</v>
          </cell>
        </row>
        <row r="22">
          <cell r="B22" t="str">
            <v>PUNTA BRAVA</v>
          </cell>
        </row>
        <row r="23">
          <cell r="B23" t="str">
            <v>PUNTA MAROMA</v>
          </cell>
        </row>
        <row r="24">
          <cell r="B24" t="str">
            <v>SIAN KA'AN</v>
          </cell>
        </row>
        <row r="25">
          <cell r="B25" t="str">
            <v>TANKAH</v>
          </cell>
        </row>
        <row r="26">
          <cell r="B26" t="str">
            <v>TULUM</v>
          </cell>
        </row>
        <row r="27">
          <cell r="B27" t="str">
            <v>XCARET</v>
          </cell>
        </row>
        <row r="28">
          <cell r="B28" t="str">
            <v>XPU-HA</v>
          </cell>
        </row>
      </sheetData>
      <sheetData sheetId="28" refreshError="1"/>
      <sheetData sheetId="29" refreshError="1"/>
      <sheetData sheetId="30" refreshError="1"/>
    </sheetDataSet>
  </externalBook>
</externalLink>
</file>

<file path=xl/theme/theme1.xml><?xml version="1.0" encoding="utf-8"?>
<a:theme xmlns:a="http://schemas.openxmlformats.org/drawingml/2006/main" name="Tema de Office">
  <a:themeElements>
    <a:clrScheme name="Metro">
      <a:dk1>
        <a:sysClr val="windowText" lastClr="000000"/>
      </a:dk1>
      <a:lt1>
        <a:sysClr val="window" lastClr="FFFFFF"/>
      </a:lt1>
      <a:dk2>
        <a:srgbClr val="4E5B6F"/>
      </a:dk2>
      <a:lt2>
        <a:srgbClr val="D6ECFF"/>
      </a:lt2>
      <a:accent1>
        <a:srgbClr val="7FD13B"/>
      </a:accent1>
      <a:accent2>
        <a:srgbClr val="EA157A"/>
      </a:accent2>
      <a:accent3>
        <a:srgbClr val="FEB80A"/>
      </a:accent3>
      <a:accent4>
        <a:srgbClr val="00ADDC"/>
      </a:accent4>
      <a:accent5>
        <a:srgbClr val="738AC8"/>
      </a:accent5>
      <a:accent6>
        <a:srgbClr val="1AB39F"/>
      </a:accent6>
      <a:hlink>
        <a:srgbClr val="EB8803"/>
      </a:hlink>
      <a:folHlink>
        <a:srgbClr val="5F7791"/>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codeName="Hoja1"/>
  <dimension ref="A8:E50"/>
  <sheetViews>
    <sheetView showGridLines="0" tabSelected="1" topLeftCell="A16" zoomScaleNormal="100" workbookViewId="0">
      <selection activeCell="K29" sqref="K29"/>
    </sheetView>
  </sheetViews>
  <sheetFormatPr baseColWidth="10" defaultRowHeight="12.75"/>
  <cols>
    <col min="1" max="7" width="11.42578125" style="7"/>
    <col min="8" max="8" width="12.85546875" style="7" customWidth="1"/>
    <col min="9" max="16384" width="11.42578125" style="7"/>
  </cols>
  <sheetData>
    <row r="8" spans="1:5">
      <c r="E8" s="8"/>
    </row>
    <row r="13" spans="1:5">
      <c r="A13" s="7" t="s">
        <v>142</v>
      </c>
    </row>
    <row r="14" spans="1:5">
      <c r="E14" s="9"/>
    </row>
    <row r="16" spans="1:5" ht="15.75">
      <c r="E16" s="10" t="s">
        <v>245</v>
      </c>
    </row>
    <row r="17" spans="2:5" ht="15.75">
      <c r="E17" s="10" t="s">
        <v>150</v>
      </c>
    </row>
    <row r="21" spans="2:5" ht="23.25">
      <c r="E21" s="4" t="s">
        <v>149</v>
      </c>
    </row>
    <row r="26" spans="2:5" ht="23.25">
      <c r="E26" s="11" t="s">
        <v>406</v>
      </c>
    </row>
    <row r="32" spans="2:5">
      <c r="B32" s="7" t="s">
        <v>407</v>
      </c>
    </row>
    <row r="33" spans="2:2">
      <c r="B33" s="12" t="s">
        <v>431</v>
      </c>
    </row>
    <row r="34" spans="2:2">
      <c r="B34" s="7" t="s">
        <v>430</v>
      </c>
    </row>
    <row r="35" spans="2:2">
      <c r="B35" s="7" t="s">
        <v>273</v>
      </c>
    </row>
    <row r="37" spans="2:2">
      <c r="B37" s="13"/>
    </row>
    <row r="38" spans="2:2">
      <c r="B38" s="14"/>
    </row>
    <row r="46" spans="2:2">
      <c r="B46" s="7" t="s">
        <v>151</v>
      </c>
    </row>
    <row r="47" spans="2:2">
      <c r="B47" s="13" t="s">
        <v>154</v>
      </c>
    </row>
    <row r="48" spans="2:2">
      <c r="B48" s="7" t="s">
        <v>161</v>
      </c>
    </row>
    <row r="49" spans="2:2">
      <c r="B49" s="7" t="s">
        <v>243</v>
      </c>
    </row>
    <row r="50" spans="2:2">
      <c r="B50" s="7" t="s">
        <v>152</v>
      </c>
    </row>
  </sheetData>
  <phoneticPr fontId="5" type="noConversion"/>
  <pageMargins left="0.19685039370078741" right="0" top="0.59055118110236227" bottom="0.59055118110236227" header="0" footer="0"/>
  <pageSetup orientation="portrait" horizontalDpi="360" verticalDpi="360" r:id="rId1"/>
  <headerFooter alignWithMargins="0"/>
  <drawing r:id="rId2"/>
</worksheet>
</file>

<file path=xl/worksheets/sheet10.xml><?xml version="1.0" encoding="utf-8"?>
<worksheet xmlns="http://schemas.openxmlformats.org/spreadsheetml/2006/main" xmlns:r="http://schemas.openxmlformats.org/officeDocument/2006/relationships">
  <sheetPr codeName="Hoja8"/>
  <dimension ref="B2:Q62"/>
  <sheetViews>
    <sheetView workbookViewId="0">
      <selection activeCell="K17" sqref="K17"/>
    </sheetView>
  </sheetViews>
  <sheetFormatPr baseColWidth="10" defaultRowHeight="12.75"/>
  <cols>
    <col min="1" max="1" width="0.5703125" style="7" customWidth="1"/>
    <col min="2" max="2" width="14.140625" style="7" bestFit="1" customWidth="1"/>
    <col min="3" max="3" width="11.28515625" style="7" bestFit="1" customWidth="1"/>
    <col min="4" max="4" width="7.28515625" style="7" bestFit="1" customWidth="1"/>
    <col min="5" max="5" width="1" style="7" customWidth="1"/>
    <col min="6" max="6" width="16.7109375" style="7" customWidth="1"/>
    <col min="7" max="7" width="11.28515625" style="7" bestFit="1" customWidth="1"/>
    <col min="8" max="8" width="8.42578125" style="7" bestFit="1" customWidth="1"/>
    <col min="9" max="9" width="1.140625" style="7" customWidth="1"/>
    <col min="10" max="10" width="12" style="7" customWidth="1"/>
    <col min="11" max="11" width="11.28515625" style="7" bestFit="1" customWidth="1"/>
    <col min="12" max="12" width="8.42578125" style="7" customWidth="1"/>
    <col min="13" max="16384" width="11.42578125" style="7"/>
  </cols>
  <sheetData>
    <row r="2" spans="2:17" ht="18.75">
      <c r="G2" s="30" t="s">
        <v>143</v>
      </c>
      <c r="H2" s="30"/>
      <c r="I2" s="30"/>
      <c r="J2" s="30"/>
      <c r="K2" s="30"/>
      <c r="L2" s="30"/>
      <c r="M2" s="30"/>
      <c r="N2" s="30"/>
      <c r="O2" s="30"/>
      <c r="P2" s="30"/>
      <c r="Q2" s="30"/>
    </row>
    <row r="3" spans="2:17" ht="18.75">
      <c r="C3" s="109"/>
      <c r="D3" s="109"/>
      <c r="E3" s="109"/>
      <c r="F3" s="109"/>
      <c r="G3" s="30" t="s">
        <v>144</v>
      </c>
      <c r="H3" s="109"/>
      <c r="I3" s="109"/>
      <c r="J3" s="109"/>
      <c r="K3" s="109"/>
      <c r="L3" s="109"/>
    </row>
    <row r="4" spans="2:17" ht="18.75">
      <c r="C4" s="45"/>
      <c r="D4" s="45"/>
      <c r="E4" s="45"/>
      <c r="F4" s="45"/>
      <c r="G4" s="46" t="s">
        <v>415</v>
      </c>
      <c r="H4" s="45"/>
      <c r="I4" s="45"/>
      <c r="J4" s="45"/>
      <c r="K4" s="45"/>
      <c r="L4" s="109"/>
    </row>
    <row r="5" spans="2:17" ht="18.75">
      <c r="B5" s="109"/>
      <c r="C5" s="109"/>
      <c r="D5" s="109"/>
      <c r="E5" s="109"/>
      <c r="F5" s="109"/>
      <c r="G5" s="109"/>
      <c r="H5" s="109"/>
      <c r="I5" s="109"/>
      <c r="J5" s="109"/>
      <c r="K5" s="109"/>
      <c r="L5" s="109"/>
    </row>
    <row r="6" spans="2:17" ht="15" customHeight="1">
      <c r="B6" s="493" t="s">
        <v>32</v>
      </c>
      <c r="C6" s="494" t="s">
        <v>274</v>
      </c>
      <c r="D6" s="493" t="s">
        <v>33</v>
      </c>
      <c r="E6" s="5"/>
      <c r="F6" s="493" t="s">
        <v>32</v>
      </c>
      <c r="G6" s="494" t="s">
        <v>274</v>
      </c>
      <c r="H6" s="493" t="s">
        <v>33</v>
      </c>
      <c r="I6" s="47"/>
      <c r="J6" s="493" t="s">
        <v>32</v>
      </c>
      <c r="K6" s="494" t="s">
        <v>274</v>
      </c>
      <c r="L6" s="493" t="s">
        <v>33</v>
      </c>
    </row>
    <row r="7" spans="2:17" ht="15" customHeight="1">
      <c r="B7" s="493"/>
      <c r="C7" s="494"/>
      <c r="D7" s="493"/>
      <c r="E7" s="5"/>
      <c r="F7" s="493"/>
      <c r="G7" s="494"/>
      <c r="H7" s="493"/>
      <c r="I7" s="47"/>
      <c r="J7" s="493"/>
      <c r="K7" s="494"/>
      <c r="L7" s="493"/>
    </row>
    <row r="8" spans="2:17" s="15" customFormat="1" ht="15" customHeight="1">
      <c r="C8" s="48"/>
      <c r="D8" s="48"/>
      <c r="G8" s="48"/>
      <c r="H8" s="48"/>
      <c r="I8" s="48"/>
      <c r="K8" s="48"/>
      <c r="L8" s="48"/>
    </row>
    <row r="9" spans="2:17" s="15" customFormat="1" ht="15" customHeight="1">
      <c r="B9" s="495" t="s">
        <v>73</v>
      </c>
      <c r="C9" s="495"/>
      <c r="D9" s="495"/>
      <c r="E9" s="37"/>
      <c r="F9" s="490" t="s">
        <v>318</v>
      </c>
      <c r="G9" s="490"/>
      <c r="H9" s="492"/>
      <c r="I9" s="49"/>
      <c r="J9" s="487" t="s">
        <v>322</v>
      </c>
      <c r="K9" s="488"/>
      <c r="L9" s="489"/>
    </row>
    <row r="10" spans="2:17" s="15" customFormat="1" ht="15" customHeight="1">
      <c r="B10" s="495"/>
      <c r="C10" s="495"/>
      <c r="D10" s="495"/>
      <c r="F10" s="141" t="s">
        <v>74</v>
      </c>
      <c r="G10" s="141">
        <v>24</v>
      </c>
      <c r="H10" s="142">
        <f>(G10/$K$42)*100</f>
        <v>6.3177180402438646E-3</v>
      </c>
      <c r="I10" s="37"/>
      <c r="J10" s="141" t="s">
        <v>19</v>
      </c>
      <c r="K10" s="144">
        <v>13590</v>
      </c>
      <c r="L10" s="142">
        <f>(K10/$K$42)*100</f>
        <v>3.577407840288088</v>
      </c>
      <c r="N10" s="121"/>
    </row>
    <row r="11" spans="2:17" s="15" customFormat="1" ht="15" customHeight="1">
      <c r="B11" s="141" t="s">
        <v>148</v>
      </c>
      <c r="C11" s="144">
        <v>85067</v>
      </c>
      <c r="D11" s="142">
        <f>(C11/$K$42)*100</f>
        <v>22.392888355392699</v>
      </c>
      <c r="E11" s="49"/>
      <c r="F11" s="141" t="s">
        <v>75</v>
      </c>
      <c r="G11" s="141">
        <v>4</v>
      </c>
      <c r="H11" s="142">
        <f t="shared" ref="H11:H19" si="0">(G11/$K$42)*100</f>
        <v>1.0529530067073106E-3</v>
      </c>
      <c r="I11" s="37"/>
      <c r="J11" s="141" t="s">
        <v>20</v>
      </c>
      <c r="K11" s="144">
        <v>442</v>
      </c>
      <c r="L11" s="142">
        <f t="shared" ref="L11:L37" si="1">(K11/$K$42)*100</f>
        <v>0.11635130724115782</v>
      </c>
      <c r="N11" s="121"/>
    </row>
    <row r="12" spans="2:17" s="15" customFormat="1" ht="15" customHeight="1">
      <c r="B12" s="134" t="s">
        <v>76</v>
      </c>
      <c r="C12" s="144">
        <v>133746</v>
      </c>
      <c r="D12" s="142">
        <f>(C12/$K$42)*100</f>
        <v>35.207063208768993</v>
      </c>
      <c r="E12" s="37"/>
      <c r="F12" s="141" t="s">
        <v>77</v>
      </c>
      <c r="G12" s="141">
        <v>19</v>
      </c>
      <c r="H12" s="142">
        <f t="shared" si="0"/>
        <v>5.0015267818597255E-3</v>
      </c>
      <c r="I12" s="37"/>
      <c r="J12" s="141" t="s">
        <v>147</v>
      </c>
      <c r="K12" s="144">
        <v>1186</v>
      </c>
      <c r="L12" s="142">
        <f t="shared" si="1"/>
        <v>0.31220056648871758</v>
      </c>
      <c r="N12" s="121"/>
    </row>
    <row r="13" spans="2:17" s="15" customFormat="1" ht="15" customHeight="1">
      <c r="B13" s="141" t="s">
        <v>78</v>
      </c>
      <c r="C13" s="144">
        <v>61204</v>
      </c>
      <c r="D13" s="142">
        <f>(C13/$K$42)*100</f>
        <v>16.11123395562856</v>
      </c>
      <c r="E13" s="37"/>
      <c r="F13" s="141" t="s">
        <v>79</v>
      </c>
      <c r="G13" s="141"/>
      <c r="H13" s="142">
        <f t="shared" si="0"/>
        <v>0</v>
      </c>
      <c r="I13" s="37"/>
      <c r="J13" s="141" t="s">
        <v>80</v>
      </c>
      <c r="K13" s="144">
        <v>57</v>
      </c>
      <c r="L13" s="142">
        <f t="shared" si="1"/>
        <v>1.5004580345579176E-2</v>
      </c>
      <c r="N13" s="121"/>
    </row>
    <row r="14" spans="2:17" s="15" customFormat="1" ht="15" customHeight="1">
      <c r="B14" s="140" t="s">
        <v>34</v>
      </c>
      <c r="C14" s="145">
        <f>SUM(C11:C13)</f>
        <v>280017</v>
      </c>
      <c r="D14" s="143">
        <f>(C14/$K$42)*100</f>
        <v>73.711185519790263</v>
      </c>
      <c r="E14" s="37"/>
      <c r="F14" s="141" t="s">
        <v>81</v>
      </c>
      <c r="G14" s="141"/>
      <c r="H14" s="142">
        <f t="shared" si="0"/>
        <v>0</v>
      </c>
      <c r="I14" s="37"/>
      <c r="J14" s="141" t="s">
        <v>21</v>
      </c>
      <c r="K14" s="144">
        <v>142</v>
      </c>
      <c r="L14" s="142">
        <f t="shared" si="1"/>
        <v>3.7379831738109527E-2</v>
      </c>
      <c r="N14" s="121"/>
    </row>
    <row r="15" spans="2:17" s="15" customFormat="1" ht="15" customHeight="1">
      <c r="D15" s="37"/>
      <c r="E15" s="37"/>
      <c r="F15" s="141" t="s">
        <v>82</v>
      </c>
      <c r="G15" s="141">
        <v>18</v>
      </c>
      <c r="H15" s="142">
        <f t="shared" si="0"/>
        <v>4.7382885301828978E-3</v>
      </c>
      <c r="I15" s="37"/>
      <c r="J15" s="141" t="s">
        <v>22</v>
      </c>
      <c r="K15" s="144">
        <v>8804</v>
      </c>
      <c r="L15" s="142">
        <f t="shared" si="1"/>
        <v>2.3175495677627906</v>
      </c>
      <c r="N15" s="121"/>
    </row>
    <row r="16" spans="2:17" s="15" customFormat="1" ht="15" customHeight="1">
      <c r="D16" s="37"/>
      <c r="E16" s="37"/>
      <c r="F16" s="141" t="s">
        <v>83</v>
      </c>
      <c r="G16" s="141">
        <v>28</v>
      </c>
      <c r="H16" s="142">
        <f t="shared" si="0"/>
        <v>7.3706710469511744E-3</v>
      </c>
      <c r="I16" s="37"/>
      <c r="J16" s="141" t="s">
        <v>23</v>
      </c>
      <c r="K16" s="144">
        <v>435</v>
      </c>
      <c r="L16" s="142">
        <f t="shared" si="1"/>
        <v>0.11450863947942004</v>
      </c>
      <c r="N16" s="121"/>
    </row>
    <row r="17" spans="2:14" s="15" customFormat="1" ht="15" customHeight="1">
      <c r="D17" s="37"/>
      <c r="E17" s="37"/>
      <c r="F17" s="141" t="s">
        <v>84</v>
      </c>
      <c r="G17" s="141">
        <v>53</v>
      </c>
      <c r="H17" s="142">
        <f t="shared" si="0"/>
        <v>1.3951627338871866E-2</v>
      </c>
      <c r="I17" s="37"/>
      <c r="J17" s="141" t="s">
        <v>24</v>
      </c>
      <c r="K17" s="144">
        <v>7241</v>
      </c>
      <c r="L17" s="142">
        <f t="shared" si="1"/>
        <v>1.9061081803919091</v>
      </c>
      <c r="N17" s="121"/>
    </row>
    <row r="18" spans="2:14" s="15" customFormat="1" ht="15" customHeight="1">
      <c r="B18" s="487" t="s">
        <v>85</v>
      </c>
      <c r="C18" s="488"/>
      <c r="D18" s="489"/>
      <c r="E18" s="37"/>
      <c r="F18" s="141" t="s">
        <v>86</v>
      </c>
      <c r="G18" s="141">
        <v>54</v>
      </c>
      <c r="H18" s="142">
        <f t="shared" si="0"/>
        <v>1.4214865590548693E-2</v>
      </c>
      <c r="I18" s="37"/>
      <c r="J18" s="134" t="s">
        <v>25</v>
      </c>
      <c r="K18" s="144">
        <v>21310</v>
      </c>
      <c r="L18" s="142">
        <f t="shared" si="1"/>
        <v>5.6096071432331973</v>
      </c>
      <c r="N18" s="121"/>
    </row>
    <row r="19" spans="2:14" s="15" customFormat="1" ht="15" customHeight="1">
      <c r="B19" s="141" t="s">
        <v>87</v>
      </c>
      <c r="C19" s="144">
        <v>19</v>
      </c>
      <c r="D19" s="142">
        <f>(C19/$K$42)*100</f>
        <v>5.0015267818597255E-3</v>
      </c>
      <c r="E19" s="37"/>
      <c r="F19" s="140" t="s">
        <v>34</v>
      </c>
      <c r="G19" s="140">
        <f>SUM(G10:G18)</f>
        <v>200</v>
      </c>
      <c r="H19" s="143">
        <f t="shared" si="0"/>
        <v>5.2647650335365531E-2</v>
      </c>
      <c r="I19" s="37"/>
      <c r="J19" s="141" t="s">
        <v>56</v>
      </c>
      <c r="K19" s="144">
        <v>33</v>
      </c>
      <c r="L19" s="142">
        <f t="shared" si="1"/>
        <v>8.6868623053353126E-3</v>
      </c>
      <c r="N19" s="121"/>
    </row>
    <row r="20" spans="2:14" s="15" customFormat="1" ht="15" customHeight="1">
      <c r="B20" s="141" t="s">
        <v>88</v>
      </c>
      <c r="C20" s="144">
        <v>106</v>
      </c>
      <c r="D20" s="142">
        <f t="shared" ref="D20:D26" si="2">(C20/$K$42)*100</f>
        <v>2.7903254677743732E-2</v>
      </c>
      <c r="H20" s="37"/>
      <c r="I20" s="37"/>
      <c r="J20" s="141" t="s">
        <v>26</v>
      </c>
      <c r="K20" s="144">
        <v>3603</v>
      </c>
      <c r="L20" s="142">
        <f t="shared" si="1"/>
        <v>0.94844742079161004</v>
      </c>
      <c r="N20" s="121"/>
    </row>
    <row r="21" spans="2:14" s="15" customFormat="1" ht="15" customHeight="1">
      <c r="B21" s="141" t="s">
        <v>89</v>
      </c>
      <c r="C21" s="144">
        <v>35</v>
      </c>
      <c r="D21" s="142">
        <f t="shared" si="2"/>
        <v>9.213338808688968E-3</v>
      </c>
      <c r="E21" s="49"/>
      <c r="F21" s="487" t="s">
        <v>319</v>
      </c>
      <c r="G21" s="488"/>
      <c r="H21" s="489"/>
      <c r="I21" s="37"/>
      <c r="J21" s="141" t="s">
        <v>90</v>
      </c>
      <c r="K21" s="144">
        <v>56</v>
      </c>
      <c r="L21" s="142">
        <f t="shared" si="1"/>
        <v>1.4741342093902349E-2</v>
      </c>
      <c r="N21" s="121"/>
    </row>
    <row r="22" spans="2:14" s="15" customFormat="1" ht="15" customHeight="1">
      <c r="B22" s="141" t="s">
        <v>91</v>
      </c>
      <c r="C22" s="144">
        <v>225</v>
      </c>
      <c r="D22" s="142">
        <f t="shared" si="2"/>
        <v>5.9228606627286226E-2</v>
      </c>
      <c r="E22" s="37"/>
      <c r="F22" s="141" t="s">
        <v>92</v>
      </c>
      <c r="G22" s="144">
        <v>964</v>
      </c>
      <c r="H22" s="142">
        <f>(G22/$K$42)*100</f>
        <v>0.25376167461646187</v>
      </c>
      <c r="J22" s="141" t="s">
        <v>43</v>
      </c>
      <c r="K22" s="144">
        <v>150</v>
      </c>
      <c r="L22" s="142">
        <f t="shared" si="1"/>
        <v>3.9485737751524148E-2</v>
      </c>
      <c r="N22" s="121"/>
    </row>
    <row r="23" spans="2:14" s="15" customFormat="1" ht="15" customHeight="1">
      <c r="B23" s="141" t="s">
        <v>93</v>
      </c>
      <c r="C23" s="144"/>
      <c r="D23" s="142">
        <f t="shared" si="2"/>
        <v>0</v>
      </c>
      <c r="E23" s="37"/>
      <c r="F23" s="141" t="s">
        <v>94</v>
      </c>
      <c r="G23" s="141">
        <v>27</v>
      </c>
      <c r="H23" s="142">
        <f>(G23/$K$42)*100</f>
        <v>7.1074327952743467E-3</v>
      </c>
      <c r="I23" s="49"/>
      <c r="J23" s="141" t="s">
        <v>95</v>
      </c>
      <c r="K23" s="144">
        <v>15</v>
      </c>
      <c r="L23" s="142">
        <f t="shared" si="1"/>
        <v>3.9485737751524148E-3</v>
      </c>
      <c r="N23" s="121"/>
    </row>
    <row r="24" spans="2:14" s="15" customFormat="1" ht="15" customHeight="1">
      <c r="B24" s="141" t="s">
        <v>244</v>
      </c>
      <c r="C24" s="144">
        <v>842</v>
      </c>
      <c r="D24" s="142">
        <f t="shared" si="2"/>
        <v>0.22164660791188889</v>
      </c>
      <c r="E24" s="37"/>
      <c r="F24" s="140" t="s">
        <v>34</v>
      </c>
      <c r="G24" s="140">
        <f>SUM(G22:G23)</f>
        <v>991</v>
      </c>
      <c r="H24" s="143">
        <f>(G24/$K$42)*100</f>
        <v>0.26086910741173625</v>
      </c>
      <c r="I24" s="37"/>
      <c r="J24" s="141" t="s">
        <v>27</v>
      </c>
      <c r="K24" s="144">
        <v>6845</v>
      </c>
      <c r="L24" s="142">
        <f t="shared" si="1"/>
        <v>1.8018658327278854</v>
      </c>
      <c r="N24" s="121"/>
    </row>
    <row r="25" spans="2:14" s="15" customFormat="1" ht="15" customHeight="1">
      <c r="B25" s="141" t="s">
        <v>86</v>
      </c>
      <c r="C25" s="144">
        <v>61</v>
      </c>
      <c r="D25" s="142">
        <f t="shared" si="2"/>
        <v>1.6057533352286487E-2</v>
      </c>
      <c r="E25" s="37"/>
      <c r="H25" s="37"/>
      <c r="I25" s="37"/>
      <c r="J25" s="134" t="s">
        <v>57</v>
      </c>
      <c r="K25" s="144">
        <v>5</v>
      </c>
      <c r="L25" s="142">
        <f t="shared" si="1"/>
        <v>1.3161912583841383E-3</v>
      </c>
      <c r="N25" s="121"/>
    </row>
    <row r="26" spans="2:14" s="15" customFormat="1" ht="15" customHeight="1">
      <c r="B26" s="140" t="s">
        <v>34</v>
      </c>
      <c r="C26" s="145">
        <f>SUM(C19:C25)</f>
        <v>1288</v>
      </c>
      <c r="D26" s="143">
        <f t="shared" si="2"/>
        <v>0.33905086815975399</v>
      </c>
      <c r="E26" s="37"/>
      <c r="F26" s="490" t="s">
        <v>320</v>
      </c>
      <c r="G26" s="490"/>
      <c r="H26" s="491"/>
      <c r="I26" s="37"/>
      <c r="J26" s="141" t="s">
        <v>96</v>
      </c>
      <c r="K26" s="144"/>
      <c r="L26" s="142">
        <f t="shared" si="1"/>
        <v>0</v>
      </c>
      <c r="N26" s="121"/>
    </row>
    <row r="27" spans="2:14" s="15" customFormat="1" ht="15" customHeight="1">
      <c r="D27" s="37"/>
      <c r="E27" s="37"/>
      <c r="F27" s="141" t="s">
        <v>99</v>
      </c>
      <c r="G27" s="141">
        <v>20</v>
      </c>
      <c r="H27" s="142">
        <f>(G27/$K$42)*100</f>
        <v>5.2647650335365531E-3</v>
      </c>
      <c r="I27" s="37"/>
      <c r="J27" s="141" t="s">
        <v>28</v>
      </c>
      <c r="K27" s="144">
        <v>666</v>
      </c>
      <c r="L27" s="142">
        <f t="shared" si="1"/>
        <v>0.17531667561676723</v>
      </c>
      <c r="N27" s="121"/>
    </row>
    <row r="28" spans="2:14" s="15" customFormat="1" ht="15" customHeight="1">
      <c r="D28" s="37"/>
      <c r="E28" s="37"/>
      <c r="F28" s="141" t="s">
        <v>97</v>
      </c>
      <c r="G28" s="141">
        <v>87</v>
      </c>
      <c r="H28" s="142">
        <f t="shared" ref="H28:H37" si="3">(G28/$K$42)*100</f>
        <v>2.2901727895884006E-2</v>
      </c>
      <c r="I28" s="37"/>
      <c r="J28" s="141" t="s">
        <v>47</v>
      </c>
      <c r="K28" s="144">
        <v>1318</v>
      </c>
      <c r="L28" s="142">
        <f t="shared" si="1"/>
        <v>0.34694801571005884</v>
      </c>
      <c r="N28" s="121"/>
    </row>
    <row r="29" spans="2:14" s="15" customFormat="1" ht="15" customHeight="1">
      <c r="B29" s="487" t="s">
        <v>317</v>
      </c>
      <c r="C29" s="488"/>
      <c r="D29" s="489"/>
      <c r="E29" s="37"/>
      <c r="F29" s="141" t="s">
        <v>355</v>
      </c>
      <c r="G29" s="141">
        <v>207</v>
      </c>
      <c r="H29" s="142">
        <f t="shared" si="3"/>
        <v>5.4490318097103328E-2</v>
      </c>
      <c r="I29" s="37"/>
      <c r="J29" s="141" t="s">
        <v>29</v>
      </c>
      <c r="K29" s="144">
        <v>195</v>
      </c>
      <c r="L29" s="142">
        <f t="shared" si="1"/>
        <v>5.1331459076981396E-2</v>
      </c>
      <c r="N29" s="121"/>
    </row>
    <row r="30" spans="2:14" s="15" customFormat="1" ht="15" customHeight="1">
      <c r="B30" s="141" t="s">
        <v>100</v>
      </c>
      <c r="C30" s="144">
        <v>7212</v>
      </c>
      <c r="D30" s="142">
        <f t="shared" ref="D30:D41" si="4">(C30/$K$42)*100</f>
        <v>1.8984742710932812</v>
      </c>
      <c r="E30" s="37"/>
      <c r="F30" s="141" t="s">
        <v>98</v>
      </c>
      <c r="G30" s="141">
        <v>18</v>
      </c>
      <c r="H30" s="142">
        <f t="shared" si="3"/>
        <v>4.7382885301828978E-3</v>
      </c>
      <c r="I30" s="37"/>
      <c r="J30" s="141" t="s">
        <v>46</v>
      </c>
      <c r="K30" s="144">
        <v>137</v>
      </c>
      <c r="L30" s="142">
        <f t="shared" si="1"/>
        <v>3.6063640479725385E-2</v>
      </c>
      <c r="N30" s="121"/>
    </row>
    <row r="31" spans="2:14" s="15" customFormat="1" ht="15" customHeight="1">
      <c r="B31" s="141" t="s">
        <v>102</v>
      </c>
      <c r="C31" s="144">
        <v>61</v>
      </c>
      <c r="D31" s="142">
        <f t="shared" si="4"/>
        <v>1.6057533352286487E-2</v>
      </c>
      <c r="E31" s="37"/>
      <c r="F31" s="141" t="s">
        <v>101</v>
      </c>
      <c r="G31" s="141">
        <v>119</v>
      </c>
      <c r="H31" s="142">
        <f t="shared" si="3"/>
        <v>3.1325351949542495E-2</v>
      </c>
      <c r="I31" s="37"/>
      <c r="J31" s="141" t="s">
        <v>104</v>
      </c>
      <c r="K31" s="144">
        <v>26</v>
      </c>
      <c r="L31" s="142">
        <f t="shared" si="1"/>
        <v>6.8441945435975182E-3</v>
      </c>
      <c r="N31" s="121"/>
    </row>
    <row r="32" spans="2:14" s="15" customFormat="1" ht="15" customHeight="1">
      <c r="B32" s="141" t="s">
        <v>105</v>
      </c>
      <c r="C32" s="144">
        <v>1938</v>
      </c>
      <c r="D32" s="142">
        <f t="shared" si="4"/>
        <v>0.51015573174969198</v>
      </c>
      <c r="E32" s="37"/>
      <c r="F32" s="141" t="s">
        <v>112</v>
      </c>
      <c r="G32" s="141">
        <v>248</v>
      </c>
      <c r="H32" s="142">
        <f t="shared" si="3"/>
        <v>6.5283086415853259E-2</v>
      </c>
      <c r="I32" s="37"/>
      <c r="J32" s="141" t="s">
        <v>107</v>
      </c>
      <c r="K32" s="144">
        <v>4084</v>
      </c>
      <c r="L32" s="142">
        <f t="shared" si="1"/>
        <v>1.0750650198481642</v>
      </c>
      <c r="N32" s="121"/>
    </row>
    <row r="33" spans="2:14" s="15" customFormat="1" ht="15" customHeight="1">
      <c r="B33" s="141" t="s">
        <v>108</v>
      </c>
      <c r="C33" s="144">
        <v>1930</v>
      </c>
      <c r="D33" s="142">
        <f t="shared" si="4"/>
        <v>0.50804982573627733</v>
      </c>
      <c r="E33" s="37"/>
      <c r="F33" s="141" t="s">
        <v>103</v>
      </c>
      <c r="G33" s="141">
        <v>121</v>
      </c>
      <c r="H33" s="142">
        <f t="shared" si="3"/>
        <v>3.185182845289615E-2</v>
      </c>
      <c r="I33" s="37"/>
      <c r="J33" s="141" t="s">
        <v>110</v>
      </c>
      <c r="K33" s="144">
        <v>31</v>
      </c>
      <c r="L33" s="142">
        <f t="shared" si="1"/>
        <v>8.1603858019816573E-3</v>
      </c>
      <c r="N33" s="121"/>
    </row>
    <row r="34" spans="2:14" s="15" customFormat="1" ht="15" customHeight="1">
      <c r="B34" s="141" t="s">
        <v>111</v>
      </c>
      <c r="C34" s="144">
        <v>2336</v>
      </c>
      <c r="D34" s="142">
        <f t="shared" si="4"/>
        <v>0.6149245559170694</v>
      </c>
      <c r="E34" s="37"/>
      <c r="F34" s="141" t="s">
        <v>106</v>
      </c>
      <c r="G34" s="141"/>
      <c r="H34" s="142">
        <f t="shared" si="3"/>
        <v>0</v>
      </c>
      <c r="J34" s="141" t="s">
        <v>30</v>
      </c>
      <c r="K34" s="144">
        <v>6019</v>
      </c>
      <c r="L34" s="142">
        <f t="shared" si="1"/>
        <v>1.5844310368428256</v>
      </c>
      <c r="N34" s="121"/>
    </row>
    <row r="35" spans="2:14" s="15" customFormat="1" ht="15" customHeight="1">
      <c r="B35" s="141" t="s">
        <v>113</v>
      </c>
      <c r="C35" s="144">
        <v>255</v>
      </c>
      <c r="D35" s="142">
        <f t="shared" si="4"/>
        <v>6.7125754177591063E-2</v>
      </c>
      <c r="E35" s="37"/>
      <c r="F35" s="141" t="s">
        <v>109</v>
      </c>
      <c r="G35" s="141">
        <v>19</v>
      </c>
      <c r="H35" s="142">
        <f t="shared" si="3"/>
        <v>5.0015267818597255E-3</v>
      </c>
      <c r="I35" s="49"/>
      <c r="J35" s="141" t="s">
        <v>31</v>
      </c>
      <c r="K35" s="144">
        <v>979</v>
      </c>
      <c r="L35" s="142">
        <f t="shared" si="1"/>
        <v>0.25771024839161427</v>
      </c>
      <c r="N35" s="121"/>
    </row>
    <row r="36" spans="2:14" s="15" customFormat="1" ht="15" customHeight="1">
      <c r="B36" s="141" t="s">
        <v>114</v>
      </c>
      <c r="C36" s="144">
        <v>233</v>
      </c>
      <c r="D36" s="142">
        <f t="shared" si="4"/>
        <v>6.1334512640700847E-2</v>
      </c>
      <c r="E36" s="37"/>
      <c r="F36" s="141" t="s">
        <v>86</v>
      </c>
      <c r="G36" s="141">
        <v>195</v>
      </c>
      <c r="H36" s="142">
        <f t="shared" si="3"/>
        <v>5.1331459076981396E-2</v>
      </c>
      <c r="I36" s="37"/>
      <c r="J36" s="141" t="s">
        <v>86</v>
      </c>
      <c r="K36" s="144">
        <v>2168</v>
      </c>
      <c r="L36" s="142">
        <f t="shared" si="1"/>
        <v>0.57070052963536244</v>
      </c>
      <c r="N36" s="121"/>
    </row>
    <row r="37" spans="2:14" s="15" customFormat="1" ht="15" customHeight="1">
      <c r="B37" s="141" t="s">
        <v>272</v>
      </c>
      <c r="C37" s="144">
        <v>955</v>
      </c>
      <c r="D37" s="142">
        <f t="shared" si="4"/>
        <v>0.25139253035137044</v>
      </c>
      <c r="E37" s="37"/>
      <c r="F37" s="140" t="s">
        <v>34</v>
      </c>
      <c r="G37" s="140">
        <f>SUM(G27:G36)</f>
        <v>1034</v>
      </c>
      <c r="H37" s="143">
        <f t="shared" si="3"/>
        <v>0.2721883522338398</v>
      </c>
      <c r="I37" s="37"/>
      <c r="J37" s="140" t="s">
        <v>34</v>
      </c>
      <c r="K37" s="145">
        <f>SUM(K10:K36)</f>
        <v>79537</v>
      </c>
      <c r="L37" s="143">
        <f t="shared" si="1"/>
        <v>20.93718082361984</v>
      </c>
      <c r="N37" s="121"/>
    </row>
    <row r="38" spans="2:14" s="15" customFormat="1" ht="15" customHeight="1">
      <c r="B38" s="141" t="s">
        <v>116</v>
      </c>
      <c r="C38" s="144">
        <v>465</v>
      </c>
      <c r="D38" s="142">
        <f t="shared" si="4"/>
        <v>0.12240578702972488</v>
      </c>
      <c r="E38" s="37"/>
      <c r="H38" s="37"/>
      <c r="I38" s="37"/>
      <c r="K38" s="17"/>
    </row>
    <row r="39" spans="2:14" s="15" customFormat="1" ht="15" customHeight="1">
      <c r="B39" s="141" t="s">
        <v>117</v>
      </c>
      <c r="C39" s="144">
        <v>1085</v>
      </c>
      <c r="D39" s="142">
        <f t="shared" si="4"/>
        <v>0.28561350306935801</v>
      </c>
      <c r="E39" s="37"/>
      <c r="F39" s="490" t="s">
        <v>321</v>
      </c>
      <c r="G39" s="490"/>
      <c r="H39" s="490"/>
    </row>
    <row r="40" spans="2:14" s="15" customFormat="1" ht="15" customHeight="1">
      <c r="B40" s="141" t="s">
        <v>86</v>
      </c>
      <c r="C40" s="144">
        <v>168</v>
      </c>
      <c r="D40" s="142">
        <f t="shared" si="4"/>
        <v>4.4224026281707046E-2</v>
      </c>
      <c r="E40" s="37"/>
      <c r="F40" s="141" t="s">
        <v>118</v>
      </c>
      <c r="G40" s="141">
        <v>1</v>
      </c>
      <c r="H40" s="142">
        <f>(G40/$K$42)*100</f>
        <v>2.6323825167682766E-4</v>
      </c>
      <c r="I40" s="49"/>
    </row>
    <row r="41" spans="2:14" s="15" customFormat="1" ht="15" customHeight="1">
      <c r="B41" s="140" t="s">
        <v>34</v>
      </c>
      <c r="C41" s="145">
        <f>SUM(C30:C40)</f>
        <v>16638</v>
      </c>
      <c r="D41" s="143">
        <f t="shared" si="4"/>
        <v>4.3797580313990583</v>
      </c>
      <c r="E41" s="37"/>
      <c r="F41" s="141" t="s">
        <v>119</v>
      </c>
      <c r="G41" s="141">
        <v>4</v>
      </c>
      <c r="H41" s="142">
        <f>(G41/$K$42)*100</f>
        <v>1.0529530067073106E-3</v>
      </c>
      <c r="I41" s="37"/>
      <c r="J41" s="484" t="s">
        <v>121</v>
      </c>
      <c r="K41" s="485"/>
      <c r="L41" s="486"/>
    </row>
    <row r="42" spans="2:14" s="15" customFormat="1" ht="15" customHeight="1">
      <c r="D42" s="37"/>
      <c r="E42" s="37"/>
      <c r="F42" s="141" t="s">
        <v>120</v>
      </c>
      <c r="G42" s="141">
        <v>98</v>
      </c>
      <c r="H42" s="142">
        <f>(G42/$K$42)*100</f>
        <v>2.579734866432911E-2</v>
      </c>
      <c r="I42" s="37"/>
      <c r="J42" s="339"/>
      <c r="K42" s="290">
        <f>K37+G44+G37+G24+G19+C41+C26+C14</f>
        <v>379884</v>
      </c>
      <c r="L42" s="340">
        <f>(K42/$K$42)*100</f>
        <v>100</v>
      </c>
    </row>
    <row r="43" spans="2:14" s="15" customFormat="1" ht="15" customHeight="1">
      <c r="D43" s="37"/>
      <c r="E43" s="37"/>
      <c r="F43" s="141" t="s">
        <v>86</v>
      </c>
      <c r="G43" s="141">
        <v>76</v>
      </c>
      <c r="H43" s="142">
        <f>(G43/$K$42)*100</f>
        <v>2.0006107127438902E-2</v>
      </c>
      <c r="I43" s="37"/>
    </row>
    <row r="44" spans="2:14" ht="15">
      <c r="D44" s="5"/>
      <c r="E44" s="5"/>
      <c r="F44" s="140" t="s">
        <v>34</v>
      </c>
      <c r="G44" s="140">
        <f>SUM(G40:G43)</f>
        <v>179</v>
      </c>
      <c r="H44" s="143">
        <f>(G44/$K$42)*100</f>
        <v>4.7119647050152154E-2</v>
      </c>
      <c r="I44" s="5"/>
    </row>
    <row r="45" spans="2:14" ht="18.75">
      <c r="D45" s="5"/>
      <c r="E45" s="5"/>
      <c r="F45" s="109"/>
      <c r="G45" s="109"/>
      <c r="H45" s="5"/>
      <c r="I45" s="5"/>
    </row>
    <row r="46" spans="2:14" ht="18.75">
      <c r="D46" s="5"/>
      <c r="E46" s="5"/>
      <c r="F46" s="109"/>
      <c r="G46" s="109"/>
      <c r="H46" s="5"/>
      <c r="I46" s="5"/>
    </row>
    <row r="47" spans="2:14" ht="11.25" customHeight="1">
      <c r="D47" s="5"/>
      <c r="E47" s="5"/>
      <c r="F47" s="10"/>
      <c r="G47" s="10"/>
      <c r="H47" s="5"/>
      <c r="I47" s="5"/>
    </row>
    <row r="48" spans="2:14" ht="11.25" customHeight="1">
      <c r="D48" s="5"/>
      <c r="E48" s="5"/>
      <c r="F48" s="10"/>
      <c r="G48" s="10"/>
      <c r="H48" s="5"/>
      <c r="I48" s="5"/>
    </row>
    <row r="49" spans="4:9" ht="11.25" customHeight="1">
      <c r="D49" s="5"/>
      <c r="E49" s="5"/>
      <c r="H49" s="5"/>
      <c r="I49" s="5"/>
    </row>
    <row r="50" spans="4:9">
      <c r="D50" s="5"/>
      <c r="E50" s="5"/>
      <c r="H50" s="5"/>
      <c r="I50" s="5"/>
    </row>
    <row r="51" spans="4:9">
      <c r="D51" s="5"/>
      <c r="E51" s="5"/>
    </row>
    <row r="52" spans="4:9" ht="15">
      <c r="D52" s="5"/>
      <c r="E52" s="5"/>
      <c r="H52" s="49"/>
      <c r="I52" s="49"/>
    </row>
    <row r="53" spans="4:9" ht="11.25" customHeight="1">
      <c r="D53" s="5"/>
      <c r="E53" s="5"/>
      <c r="H53" s="5"/>
      <c r="I53" s="5"/>
    </row>
    <row r="54" spans="4:9" ht="11.25" customHeight="1">
      <c r="D54" s="5"/>
      <c r="E54" s="5"/>
      <c r="H54" s="5"/>
      <c r="I54" s="5"/>
    </row>
    <row r="55" spans="4:9" ht="11.25" customHeight="1">
      <c r="D55" s="5"/>
      <c r="H55" s="5"/>
      <c r="I55" s="5"/>
    </row>
    <row r="56" spans="4:9" ht="11.25" customHeight="1">
      <c r="D56" s="5"/>
      <c r="H56" s="5"/>
      <c r="I56" s="5"/>
    </row>
    <row r="57" spans="4:9" ht="11.25" customHeight="1">
      <c r="D57" s="5"/>
      <c r="H57" s="5"/>
      <c r="I57" s="5"/>
    </row>
    <row r="58" spans="4:9">
      <c r="D58" s="5"/>
    </row>
    <row r="59" spans="4:9" ht="18.75">
      <c r="D59" s="5"/>
      <c r="E59" s="109"/>
    </row>
    <row r="60" spans="4:9" ht="11.25" customHeight="1">
      <c r="D60" s="5"/>
      <c r="E60" s="109"/>
    </row>
    <row r="61" spans="4:9" ht="12.75" customHeight="1">
      <c r="D61" s="5"/>
      <c r="E61" s="10"/>
    </row>
    <row r="62" spans="4:9" ht="11.25" customHeight="1">
      <c r="D62" s="5"/>
      <c r="E62" s="10"/>
    </row>
  </sheetData>
  <mergeCells count="18">
    <mergeCell ref="L6:L7"/>
    <mergeCell ref="H6:H7"/>
    <mergeCell ref="J6:J7"/>
    <mergeCell ref="K6:K7"/>
    <mergeCell ref="J9:L9"/>
    <mergeCell ref="B18:D18"/>
    <mergeCell ref="F9:H9"/>
    <mergeCell ref="B6:B7"/>
    <mergeCell ref="C6:C7"/>
    <mergeCell ref="D6:D7"/>
    <mergeCell ref="F6:F7"/>
    <mergeCell ref="G6:G7"/>
    <mergeCell ref="B9:D10"/>
    <mergeCell ref="J41:L41"/>
    <mergeCell ref="B29:D29"/>
    <mergeCell ref="F26:H26"/>
    <mergeCell ref="F21:H21"/>
    <mergeCell ref="F39:H39"/>
  </mergeCells>
  <phoneticPr fontId="0" type="noConversion"/>
  <pageMargins left="0.39370078740157483" right="0" top="0.59055118110236227" bottom="1.2204724409448819" header="0" footer="0.9055118110236221"/>
  <pageSetup scale="90" orientation="portrait" r:id="rId1"/>
  <headerFooter alignWithMargins="0">
    <oddFooter>&amp;CBARÓMETRO TURÍSTICO DE LA RIVIERA MAYA
FIDEICOMISO DE PROMOCIÓN TURÍSTICA DE LA RIVIERA MAYA&amp;R9</oddFooter>
  </headerFooter>
  <drawing r:id="rId2"/>
</worksheet>
</file>

<file path=xl/worksheets/sheet11.xml><?xml version="1.0" encoding="utf-8"?>
<worksheet xmlns="http://schemas.openxmlformats.org/spreadsheetml/2006/main" xmlns:r="http://schemas.openxmlformats.org/officeDocument/2006/relationships">
  <dimension ref="B2:Q62"/>
  <sheetViews>
    <sheetView topLeftCell="A31" workbookViewId="0">
      <selection activeCell="G19" sqref="G19"/>
    </sheetView>
  </sheetViews>
  <sheetFormatPr baseColWidth="10" defaultRowHeight="12.75"/>
  <cols>
    <col min="1" max="1" width="0.5703125" style="7" customWidth="1"/>
    <col min="2" max="2" width="14.140625" style="7" bestFit="1" customWidth="1"/>
    <col min="3" max="3" width="10.28515625" style="7" customWidth="1"/>
    <col min="4" max="4" width="7.28515625" style="7" bestFit="1" customWidth="1"/>
    <col min="5" max="5" width="1" style="7" customWidth="1"/>
    <col min="6" max="6" width="16.7109375" style="7" customWidth="1"/>
    <col min="7" max="7" width="9" style="7" customWidth="1"/>
    <col min="8" max="8" width="7.28515625" style="7" bestFit="1" customWidth="1"/>
    <col min="9" max="9" width="1.140625" style="7" customWidth="1"/>
    <col min="10" max="10" width="12.5703125" style="7" customWidth="1"/>
    <col min="11" max="11" width="9.85546875" style="7" customWidth="1"/>
    <col min="12" max="12" width="8.42578125" style="7" customWidth="1"/>
    <col min="13" max="16384" width="11.42578125" style="7"/>
  </cols>
  <sheetData>
    <row r="2" spans="2:17" ht="18.75">
      <c r="G2" s="30" t="s">
        <v>143</v>
      </c>
      <c r="H2" s="30"/>
      <c r="I2" s="30"/>
      <c r="J2" s="30"/>
      <c r="K2" s="30"/>
      <c r="L2" s="30"/>
      <c r="M2" s="30"/>
      <c r="N2" s="30"/>
      <c r="O2" s="30"/>
      <c r="P2" s="30"/>
      <c r="Q2" s="30"/>
    </row>
    <row r="3" spans="2:17" ht="18.75">
      <c r="C3" s="226"/>
      <c r="D3" s="226"/>
      <c r="E3" s="226"/>
      <c r="F3" s="226"/>
      <c r="G3" s="30" t="s">
        <v>144</v>
      </c>
      <c r="H3" s="226"/>
      <c r="I3" s="226"/>
      <c r="J3" s="226"/>
      <c r="K3" s="226"/>
      <c r="L3" s="226"/>
    </row>
    <row r="4" spans="2:17" ht="18.75">
      <c r="C4" s="45"/>
      <c r="D4" s="45"/>
      <c r="E4" s="45"/>
      <c r="F4" s="45"/>
      <c r="G4" s="46" t="s">
        <v>416</v>
      </c>
      <c r="H4" s="45"/>
      <c r="I4" s="45"/>
      <c r="J4" s="45"/>
      <c r="K4" s="45"/>
      <c r="L4" s="226"/>
    </row>
    <row r="5" spans="2:17" ht="18.75">
      <c r="B5" s="226"/>
      <c r="C5" s="226"/>
      <c r="D5" s="226"/>
      <c r="E5" s="226"/>
      <c r="F5" s="226"/>
      <c r="G5" s="226"/>
      <c r="H5" s="226"/>
      <c r="I5" s="226"/>
      <c r="J5" s="226"/>
      <c r="K5" s="226"/>
      <c r="L5" s="226"/>
    </row>
    <row r="6" spans="2:17" ht="15" customHeight="1">
      <c r="B6" s="496" t="s">
        <v>32</v>
      </c>
      <c r="C6" s="497" t="s">
        <v>274</v>
      </c>
      <c r="D6" s="496" t="s">
        <v>33</v>
      </c>
      <c r="E6" s="5"/>
      <c r="F6" s="496" t="s">
        <v>32</v>
      </c>
      <c r="G6" s="497" t="s">
        <v>274</v>
      </c>
      <c r="H6" s="496" t="s">
        <v>33</v>
      </c>
      <c r="I6" s="47"/>
      <c r="J6" s="496" t="s">
        <v>32</v>
      </c>
      <c r="K6" s="497" t="s">
        <v>274</v>
      </c>
      <c r="L6" s="496" t="s">
        <v>33</v>
      </c>
    </row>
    <row r="7" spans="2:17" ht="15" customHeight="1">
      <c r="B7" s="496"/>
      <c r="C7" s="497"/>
      <c r="D7" s="496"/>
      <c r="E7" s="5"/>
      <c r="F7" s="496"/>
      <c r="G7" s="497"/>
      <c r="H7" s="496"/>
      <c r="I7" s="47"/>
      <c r="J7" s="496"/>
      <c r="K7" s="497"/>
      <c r="L7" s="496"/>
    </row>
    <row r="8" spans="2:17" s="15" customFormat="1" ht="15" customHeight="1">
      <c r="C8" s="48"/>
      <c r="D8" s="48"/>
      <c r="G8" s="48"/>
      <c r="H8" s="48"/>
      <c r="I8" s="48"/>
      <c r="K8" s="48"/>
      <c r="L8" s="48"/>
    </row>
    <row r="9" spans="2:17" s="15" customFormat="1" ht="15" customHeight="1">
      <c r="B9" s="495" t="s">
        <v>73</v>
      </c>
      <c r="C9" s="495"/>
      <c r="D9" s="495"/>
      <c r="E9" s="37"/>
      <c r="F9" s="487" t="s">
        <v>318</v>
      </c>
      <c r="G9" s="488"/>
      <c r="H9" s="498"/>
      <c r="I9" s="49"/>
      <c r="J9" s="487" t="s">
        <v>322</v>
      </c>
      <c r="K9" s="488"/>
      <c r="L9" s="498"/>
    </row>
    <row r="10" spans="2:17" s="15" customFormat="1" ht="15" customHeight="1">
      <c r="B10" s="495"/>
      <c r="C10" s="495"/>
      <c r="D10" s="495"/>
      <c r="F10" s="141" t="s">
        <v>74</v>
      </c>
      <c r="G10" s="144">
        <v>196</v>
      </c>
      <c r="H10" s="142">
        <f>(G10/$K$42)*100</f>
        <v>4.4543207138185307E-3</v>
      </c>
      <c r="I10" s="37"/>
      <c r="J10" s="141" t="s">
        <v>19</v>
      </c>
      <c r="K10" s="144">
        <v>137394</v>
      </c>
      <c r="L10" s="142">
        <f>(K10/$K$42)*100</f>
        <v>3.1224333681346077</v>
      </c>
      <c r="N10" s="121"/>
    </row>
    <row r="11" spans="2:17" s="15" customFormat="1" ht="15" customHeight="1">
      <c r="B11" s="141" t="s">
        <v>148</v>
      </c>
      <c r="C11" s="144">
        <v>731095</v>
      </c>
      <c r="D11" s="142">
        <f>(C11/$K$42)*100</f>
        <v>16.614957154434482</v>
      </c>
      <c r="E11" s="49"/>
      <c r="F11" s="141" t="s">
        <v>75</v>
      </c>
      <c r="G11" s="144">
        <v>179</v>
      </c>
      <c r="H11" s="142">
        <f t="shared" ref="H11:H19" si="0">(G11/$K$42)*100</f>
        <v>4.067976570273045E-3</v>
      </c>
      <c r="I11" s="37"/>
      <c r="J11" s="141" t="s">
        <v>20</v>
      </c>
      <c r="K11" s="144">
        <v>3767</v>
      </c>
      <c r="L11" s="142">
        <f t="shared" ref="L11:L37" si="1">(K11/$K$42)*100</f>
        <v>8.5609316984461239E-2</v>
      </c>
      <c r="N11" s="121"/>
    </row>
    <row r="12" spans="2:17" s="15" customFormat="1" ht="15" customHeight="1">
      <c r="B12" s="134" t="s">
        <v>76</v>
      </c>
      <c r="C12" s="144">
        <v>1549503</v>
      </c>
      <c r="D12" s="142">
        <f>(C12/$K$42)*100</f>
        <v>35.214200556244663</v>
      </c>
      <c r="E12" s="37"/>
      <c r="F12" s="141" t="s">
        <v>77</v>
      </c>
      <c r="G12" s="144">
        <v>331</v>
      </c>
      <c r="H12" s="142">
        <f t="shared" si="0"/>
        <v>7.5223477360914981E-3</v>
      </c>
      <c r="I12" s="37"/>
      <c r="J12" s="141" t="s">
        <v>147</v>
      </c>
      <c r="K12" s="144">
        <v>17603</v>
      </c>
      <c r="L12" s="142">
        <f t="shared" si="1"/>
        <v>0.400047997578304</v>
      </c>
      <c r="N12" s="121"/>
    </row>
    <row r="13" spans="2:17" s="15" customFormat="1" ht="15" customHeight="1">
      <c r="B13" s="141" t="s">
        <v>78</v>
      </c>
      <c r="C13" s="144">
        <v>848344</v>
      </c>
      <c r="D13" s="142">
        <f>(C13/$K$42)*100</f>
        <v>19.279572712467687</v>
      </c>
      <c r="E13" s="37"/>
      <c r="F13" s="141" t="s">
        <v>79</v>
      </c>
      <c r="G13" s="144">
        <v>7</v>
      </c>
      <c r="H13" s="142">
        <f t="shared" si="0"/>
        <v>1.5908288263637608E-4</v>
      </c>
      <c r="I13" s="37"/>
      <c r="J13" s="141" t="s">
        <v>80</v>
      </c>
      <c r="K13" s="144">
        <v>246</v>
      </c>
      <c r="L13" s="142">
        <f t="shared" si="1"/>
        <v>5.5906270183640732E-3</v>
      </c>
      <c r="N13" s="121"/>
    </row>
    <row r="14" spans="2:17" s="15" customFormat="1" ht="15" customHeight="1">
      <c r="B14" s="140" t="s">
        <v>34</v>
      </c>
      <c r="C14" s="145">
        <f>SUM(C11:C13)</f>
        <v>3128942</v>
      </c>
      <c r="D14" s="143">
        <f>(C14/$K$42)*100</f>
        <v>71.108730423146838</v>
      </c>
      <c r="E14" s="37"/>
      <c r="F14" s="141" t="s">
        <v>81</v>
      </c>
      <c r="G14" s="144">
        <v>20</v>
      </c>
      <c r="H14" s="142">
        <f t="shared" si="0"/>
        <v>4.5452252181821739E-4</v>
      </c>
      <c r="I14" s="37"/>
      <c r="J14" s="141" t="s">
        <v>21</v>
      </c>
      <c r="K14" s="144">
        <v>1398</v>
      </c>
      <c r="L14" s="142">
        <f t="shared" si="1"/>
        <v>3.177112427509339E-2</v>
      </c>
      <c r="N14" s="121"/>
    </row>
    <row r="15" spans="2:17" s="15" customFormat="1" ht="15" customHeight="1">
      <c r="D15" s="37"/>
      <c r="E15" s="37"/>
      <c r="F15" s="141" t="s">
        <v>82</v>
      </c>
      <c r="G15" s="144">
        <v>373</v>
      </c>
      <c r="H15" s="142">
        <f t="shared" si="0"/>
        <v>8.4768450319097528E-3</v>
      </c>
      <c r="I15" s="37"/>
      <c r="J15" s="141" t="s">
        <v>22</v>
      </c>
      <c r="K15" s="144">
        <v>168563</v>
      </c>
      <c r="L15" s="142">
        <f t="shared" si="1"/>
        <v>3.8307839922622087</v>
      </c>
      <c r="N15" s="121"/>
    </row>
    <row r="16" spans="2:17" s="15" customFormat="1" ht="15" customHeight="1">
      <c r="D16" s="37"/>
      <c r="E16" s="37"/>
      <c r="F16" s="141" t="s">
        <v>83</v>
      </c>
      <c r="G16" s="144">
        <v>1642</v>
      </c>
      <c r="H16" s="142">
        <f t="shared" si="0"/>
        <v>3.7316299041275647E-2</v>
      </c>
      <c r="I16" s="37"/>
      <c r="J16" s="141" t="s">
        <v>23</v>
      </c>
      <c r="K16" s="144">
        <v>2982</v>
      </c>
      <c r="L16" s="142">
        <f t="shared" si="1"/>
        <v>6.7769308003096204E-2</v>
      </c>
      <c r="N16" s="121"/>
    </row>
    <row r="17" spans="2:14" s="15" customFormat="1" ht="15">
      <c r="D17" s="37"/>
      <c r="E17" s="37"/>
      <c r="F17" s="141" t="s">
        <v>84</v>
      </c>
      <c r="G17" s="144">
        <v>963</v>
      </c>
      <c r="H17" s="142">
        <f t="shared" si="0"/>
        <v>2.1885259425547168E-2</v>
      </c>
      <c r="I17" s="37"/>
      <c r="J17" s="141" t="s">
        <v>24</v>
      </c>
      <c r="K17" s="144">
        <v>80132</v>
      </c>
      <c r="L17" s="142">
        <f t="shared" si="1"/>
        <v>1.8210899359168697</v>
      </c>
      <c r="N17" s="121"/>
    </row>
    <row r="18" spans="2:14" s="15" customFormat="1" ht="15">
      <c r="B18" s="487" t="s">
        <v>85</v>
      </c>
      <c r="C18" s="488"/>
      <c r="D18" s="498"/>
      <c r="E18" s="37"/>
      <c r="F18" s="141" t="s">
        <v>86</v>
      </c>
      <c r="G18" s="144">
        <v>680</v>
      </c>
      <c r="H18" s="142">
        <f t="shared" si="0"/>
        <v>1.5453765741819392E-2</v>
      </c>
      <c r="I18" s="37"/>
      <c r="J18" s="141" t="s">
        <v>25</v>
      </c>
      <c r="K18" s="144">
        <v>311878</v>
      </c>
      <c r="L18" s="142">
        <f t="shared" si="1"/>
        <v>7.0877787529810998</v>
      </c>
      <c r="N18" s="121"/>
    </row>
    <row r="19" spans="2:14" s="15" customFormat="1" ht="15">
      <c r="B19" s="141" t="s">
        <v>87</v>
      </c>
      <c r="C19" s="141">
        <v>877</v>
      </c>
      <c r="D19" s="142">
        <f>(C19/$K$42)*100</f>
        <v>1.9930812581728831E-2</v>
      </c>
      <c r="E19" s="37"/>
      <c r="F19" s="140" t="s">
        <v>34</v>
      </c>
      <c r="G19" s="145">
        <f>SUM(G10:G18)</f>
        <v>4391</v>
      </c>
      <c r="H19" s="143">
        <f t="shared" si="0"/>
        <v>9.9790419665189617E-2</v>
      </c>
      <c r="I19" s="37"/>
      <c r="J19" s="141" t="s">
        <v>56</v>
      </c>
      <c r="K19" s="144">
        <v>492</v>
      </c>
      <c r="L19" s="142">
        <f t="shared" si="1"/>
        <v>1.1181254036728146E-2</v>
      </c>
      <c r="N19" s="121"/>
    </row>
    <row r="20" spans="2:14" s="15" customFormat="1" ht="15">
      <c r="B20" s="141" t="s">
        <v>88</v>
      </c>
      <c r="C20" s="141">
        <v>1392</v>
      </c>
      <c r="D20" s="142">
        <f t="shared" ref="D20:D26" si="2">(C20/$K$42)*100</f>
        <v>3.1634767518547928E-2</v>
      </c>
      <c r="H20" s="37"/>
      <c r="I20" s="37"/>
      <c r="J20" s="141" t="s">
        <v>26</v>
      </c>
      <c r="K20" s="144">
        <v>37827</v>
      </c>
      <c r="L20" s="142">
        <f t="shared" si="1"/>
        <v>0.85966117164088551</v>
      </c>
      <c r="N20" s="121"/>
    </row>
    <row r="21" spans="2:14" s="15" customFormat="1" ht="15">
      <c r="B21" s="141" t="s">
        <v>89</v>
      </c>
      <c r="C21" s="141">
        <v>501</v>
      </c>
      <c r="D21" s="142">
        <f t="shared" si="2"/>
        <v>1.1385789171546345E-2</v>
      </c>
      <c r="E21" s="49"/>
      <c r="F21" s="487" t="s">
        <v>319</v>
      </c>
      <c r="G21" s="488"/>
      <c r="H21" s="498"/>
      <c r="I21" s="37"/>
      <c r="J21" s="141" t="s">
        <v>90</v>
      </c>
      <c r="K21" s="144">
        <v>519</v>
      </c>
      <c r="L21" s="142">
        <f t="shared" si="1"/>
        <v>1.1794859441182741E-2</v>
      </c>
      <c r="N21" s="121"/>
    </row>
    <row r="22" spans="2:14" s="15" customFormat="1" ht="15">
      <c r="B22" s="141" t="s">
        <v>91</v>
      </c>
      <c r="C22" s="141">
        <v>1368</v>
      </c>
      <c r="D22" s="142">
        <f t="shared" si="2"/>
        <v>3.1089340492366065E-2</v>
      </c>
      <c r="E22" s="37"/>
      <c r="F22" s="141" t="s">
        <v>92</v>
      </c>
      <c r="G22" s="144">
        <v>9811</v>
      </c>
      <c r="H22" s="142">
        <f>(G22/$K$42)*100</f>
        <v>0.22296602307792651</v>
      </c>
      <c r="J22" s="141" t="s">
        <v>43</v>
      </c>
      <c r="K22" s="144">
        <v>3330</v>
      </c>
      <c r="L22" s="142">
        <f t="shared" si="1"/>
        <v>7.5677999882733188E-2</v>
      </c>
      <c r="N22" s="121"/>
    </row>
    <row r="23" spans="2:14" s="15" customFormat="1" ht="15">
      <c r="B23" s="141" t="s">
        <v>93</v>
      </c>
      <c r="C23" s="141">
        <v>94</v>
      </c>
      <c r="D23" s="142">
        <f t="shared" si="2"/>
        <v>2.1362558525456214E-3</v>
      </c>
      <c r="E23" s="37"/>
      <c r="F23" s="141" t="s">
        <v>94</v>
      </c>
      <c r="G23" s="144">
        <v>387</v>
      </c>
      <c r="H23" s="142">
        <f>(G23/$K$42)*100</f>
        <v>8.7950107971825047E-3</v>
      </c>
      <c r="I23" s="49"/>
      <c r="J23" s="141" t="s">
        <v>95</v>
      </c>
      <c r="K23" s="144">
        <v>317</v>
      </c>
      <c r="L23" s="142">
        <f t="shared" si="1"/>
        <v>7.2041819708187444E-3</v>
      </c>
      <c r="N23" s="121"/>
    </row>
    <row r="24" spans="2:14" s="15" customFormat="1" ht="15">
      <c r="B24" s="141" t="s">
        <v>244</v>
      </c>
      <c r="C24" s="141">
        <v>10747</v>
      </c>
      <c r="D24" s="142">
        <f t="shared" si="2"/>
        <v>0.24423767709901908</v>
      </c>
      <c r="E24" s="37"/>
      <c r="F24" s="140" t="s">
        <v>34</v>
      </c>
      <c r="G24" s="145">
        <f>SUM(G22:G23)</f>
        <v>10198</v>
      </c>
      <c r="H24" s="143">
        <f>(G24/$K$42)*100</f>
        <v>0.23176103387510905</v>
      </c>
      <c r="I24" s="37"/>
      <c r="J24" s="141" t="s">
        <v>27</v>
      </c>
      <c r="K24" s="144">
        <v>92250</v>
      </c>
      <c r="L24" s="142">
        <f t="shared" si="1"/>
        <v>2.0964851318865274</v>
      </c>
      <c r="N24" s="121"/>
    </row>
    <row r="25" spans="2:14" s="15" customFormat="1" ht="15">
      <c r="B25" s="141" t="s">
        <v>86</v>
      </c>
      <c r="C25" s="141">
        <v>492</v>
      </c>
      <c r="D25" s="142">
        <f t="shared" si="2"/>
        <v>1.1181254036728146E-2</v>
      </c>
      <c r="E25" s="37"/>
      <c r="H25" s="37"/>
      <c r="I25" s="37"/>
      <c r="J25" s="134" t="s">
        <v>57</v>
      </c>
      <c r="K25" s="144">
        <v>325</v>
      </c>
      <c r="L25" s="142">
        <f t="shared" si="1"/>
        <v>7.3859909795460322E-3</v>
      </c>
      <c r="N25" s="121"/>
    </row>
    <row r="26" spans="2:14" s="15" customFormat="1" ht="15">
      <c r="B26" s="140" t="s">
        <v>34</v>
      </c>
      <c r="C26" s="145">
        <f>SUM(C19:C25)</f>
        <v>15471</v>
      </c>
      <c r="D26" s="143">
        <f t="shared" si="2"/>
        <v>0.35159589675248204</v>
      </c>
      <c r="E26" s="37"/>
      <c r="F26" s="487" t="s">
        <v>320</v>
      </c>
      <c r="G26" s="488"/>
      <c r="H26" s="498"/>
      <c r="I26" s="37"/>
      <c r="J26" s="141" t="s">
        <v>96</v>
      </c>
      <c r="K26" s="144">
        <v>180</v>
      </c>
      <c r="L26" s="142">
        <f t="shared" si="1"/>
        <v>4.090702696363956E-3</v>
      </c>
      <c r="N26" s="121"/>
    </row>
    <row r="27" spans="2:14" s="15" customFormat="1" ht="15">
      <c r="D27" s="37"/>
      <c r="E27" s="37"/>
      <c r="F27" s="141" t="s">
        <v>99</v>
      </c>
      <c r="G27" s="141">
        <v>268</v>
      </c>
      <c r="H27" s="142">
        <f t="shared" ref="H27:H28" si="3">(G27/$K$42)*100</f>
        <v>6.090601792364112E-3</v>
      </c>
      <c r="I27" s="37"/>
      <c r="J27" s="141" t="s">
        <v>28</v>
      </c>
      <c r="K27" s="144">
        <v>7409</v>
      </c>
      <c r="L27" s="142">
        <f t="shared" si="1"/>
        <v>0.16837786820755862</v>
      </c>
      <c r="N27" s="121"/>
    </row>
    <row r="28" spans="2:14" s="15" customFormat="1" ht="15">
      <c r="D28" s="37"/>
      <c r="E28" s="37"/>
      <c r="F28" s="141" t="s">
        <v>97</v>
      </c>
      <c r="G28" s="141">
        <v>669</v>
      </c>
      <c r="H28" s="142">
        <f t="shared" si="3"/>
        <v>1.5203778354819371E-2</v>
      </c>
      <c r="I28" s="37"/>
      <c r="J28" s="141" t="s">
        <v>47</v>
      </c>
      <c r="K28" s="144">
        <v>5740</v>
      </c>
      <c r="L28" s="142">
        <f t="shared" si="1"/>
        <v>0.13044796376182838</v>
      </c>
      <c r="N28" s="121"/>
    </row>
    <row r="29" spans="2:14" s="15" customFormat="1" ht="15">
      <c r="B29" s="487" t="s">
        <v>317</v>
      </c>
      <c r="C29" s="488"/>
      <c r="D29" s="498"/>
      <c r="E29" s="37"/>
      <c r="F29" s="141" t="s">
        <v>355</v>
      </c>
      <c r="G29" s="141">
        <v>1812</v>
      </c>
      <c r="H29" s="142">
        <f t="shared" ref="H29:H37" si="4">(G29/$K$42)*100</f>
        <v>4.1179740476730495E-2</v>
      </c>
      <c r="I29" s="37"/>
      <c r="J29" s="141" t="s">
        <v>29</v>
      </c>
      <c r="K29" s="144">
        <v>2446</v>
      </c>
      <c r="L29" s="142">
        <f t="shared" si="1"/>
        <v>5.5588104418367985E-2</v>
      </c>
      <c r="N29" s="121"/>
    </row>
    <row r="30" spans="2:14" s="15" customFormat="1" ht="15">
      <c r="B30" s="141" t="s">
        <v>100</v>
      </c>
      <c r="C30" s="144">
        <v>109122</v>
      </c>
      <c r="D30" s="142">
        <f t="shared" ref="D30:D41" si="5">(C30/$K$42)*100</f>
        <v>2.4799203312923757</v>
      </c>
      <c r="E30" s="37"/>
      <c r="F30" s="141" t="s">
        <v>98</v>
      </c>
      <c r="G30" s="141">
        <v>115</v>
      </c>
      <c r="H30" s="142">
        <f t="shared" si="4"/>
        <v>2.6135045004547497E-3</v>
      </c>
      <c r="I30" s="37"/>
      <c r="J30" s="141" t="s">
        <v>46</v>
      </c>
      <c r="K30" s="144">
        <v>1115</v>
      </c>
      <c r="L30" s="142">
        <f t="shared" si="1"/>
        <v>2.5339630591365618E-2</v>
      </c>
      <c r="N30" s="121"/>
    </row>
    <row r="31" spans="2:14" s="15" customFormat="1" ht="15">
      <c r="B31" s="141" t="s">
        <v>102</v>
      </c>
      <c r="C31" s="144">
        <v>809</v>
      </c>
      <c r="D31" s="142">
        <f t="shared" si="5"/>
        <v>1.8385436007546892E-2</v>
      </c>
      <c r="E31" s="37"/>
      <c r="F31" s="141" t="s">
        <v>101</v>
      </c>
      <c r="G31" s="141">
        <v>813</v>
      </c>
      <c r="H31" s="142">
        <f t="shared" si="4"/>
        <v>1.8476340511910536E-2</v>
      </c>
      <c r="I31" s="37"/>
      <c r="J31" s="141" t="s">
        <v>104</v>
      </c>
      <c r="K31" s="144">
        <v>1106</v>
      </c>
      <c r="L31" s="142">
        <f t="shared" si="1"/>
        <v>2.5135095456547421E-2</v>
      </c>
      <c r="N31" s="121"/>
    </row>
    <row r="32" spans="2:14" s="15" customFormat="1" ht="15">
      <c r="B32" s="141" t="s">
        <v>105</v>
      </c>
      <c r="C32" s="144">
        <v>20425</v>
      </c>
      <c r="D32" s="142">
        <f t="shared" si="5"/>
        <v>0.46418112540685447</v>
      </c>
      <c r="E32" s="37"/>
      <c r="F32" s="141" t="s">
        <v>112</v>
      </c>
      <c r="G32" s="141">
        <v>2414</v>
      </c>
      <c r="H32" s="142">
        <f t="shared" si="4"/>
        <v>5.4860868383458834E-2</v>
      </c>
      <c r="I32" s="37"/>
      <c r="J32" s="141" t="s">
        <v>107</v>
      </c>
      <c r="K32" s="144">
        <v>52621</v>
      </c>
      <c r="L32" s="142">
        <f t="shared" si="1"/>
        <v>1.1958714810298208</v>
      </c>
      <c r="N32" s="121"/>
    </row>
    <row r="33" spans="2:14" s="15" customFormat="1" ht="15">
      <c r="B33" s="141" t="s">
        <v>108</v>
      </c>
      <c r="C33" s="144">
        <v>40624</v>
      </c>
      <c r="D33" s="142">
        <f t="shared" si="5"/>
        <v>0.92322614631716315</v>
      </c>
      <c r="E33" s="37"/>
      <c r="F33" s="141" t="s">
        <v>103</v>
      </c>
      <c r="G33" s="141">
        <v>941</v>
      </c>
      <c r="H33" s="142">
        <f t="shared" si="4"/>
        <v>2.1385284651547126E-2</v>
      </c>
      <c r="I33" s="37"/>
      <c r="J33" s="141" t="s">
        <v>110</v>
      </c>
      <c r="K33" s="144">
        <v>280</v>
      </c>
      <c r="L33" s="142">
        <f t="shared" si="1"/>
        <v>6.3633153054550428E-3</v>
      </c>
      <c r="N33" s="121"/>
    </row>
    <row r="34" spans="2:14" s="15" customFormat="1" ht="15">
      <c r="B34" s="141" t="s">
        <v>111</v>
      </c>
      <c r="C34" s="144">
        <v>28740</v>
      </c>
      <c r="D34" s="142">
        <f t="shared" si="5"/>
        <v>0.65314886385277826</v>
      </c>
      <c r="E34" s="37"/>
      <c r="F34" s="141" t="s">
        <v>106</v>
      </c>
      <c r="G34" s="141">
        <v>47</v>
      </c>
      <c r="H34" s="142">
        <f t="shared" si="4"/>
        <v>1.0681279262728107E-3</v>
      </c>
      <c r="J34" s="141" t="s">
        <v>30</v>
      </c>
      <c r="K34" s="144">
        <v>31584</v>
      </c>
      <c r="L34" s="142">
        <f t="shared" si="1"/>
        <v>0.71778196645532888</v>
      </c>
      <c r="N34" s="121"/>
    </row>
    <row r="35" spans="2:14" s="15" customFormat="1" ht="15">
      <c r="B35" s="141" t="s">
        <v>113</v>
      </c>
      <c r="C35" s="144">
        <v>2473</v>
      </c>
      <c r="D35" s="142">
        <f t="shared" si="5"/>
        <v>5.6201709822822576E-2</v>
      </c>
      <c r="E35" s="37"/>
      <c r="F35" s="141" t="s">
        <v>109</v>
      </c>
      <c r="G35" s="141">
        <v>182</v>
      </c>
      <c r="H35" s="142">
        <f t="shared" si="4"/>
        <v>4.1361549485457779E-3</v>
      </c>
      <c r="I35" s="49"/>
      <c r="J35" s="141" t="s">
        <v>31</v>
      </c>
      <c r="K35" s="144">
        <v>9880</v>
      </c>
      <c r="L35" s="142">
        <f t="shared" si="1"/>
        <v>0.22453412577819937</v>
      </c>
      <c r="N35" s="121"/>
    </row>
    <row r="36" spans="2:14" s="15" customFormat="1" ht="15">
      <c r="B36" s="141" t="s">
        <v>114</v>
      </c>
      <c r="C36" s="144">
        <v>2152</v>
      </c>
      <c r="D36" s="142">
        <f t="shared" si="5"/>
        <v>4.8906623347640184E-2</v>
      </c>
      <c r="E36" s="37"/>
      <c r="F36" s="141" t="s">
        <v>86</v>
      </c>
      <c r="G36" s="141">
        <v>2488</v>
      </c>
      <c r="H36" s="142">
        <f t="shared" si="4"/>
        <v>5.6542601714186243E-2</v>
      </c>
      <c r="I36" s="37"/>
      <c r="J36" s="141" t="s">
        <v>86</v>
      </c>
      <c r="K36" s="144">
        <v>16454</v>
      </c>
      <c r="L36" s="142">
        <f t="shared" si="1"/>
        <v>0.37393567869984745</v>
      </c>
      <c r="N36" s="121"/>
    </row>
    <row r="37" spans="2:14" s="15" customFormat="1" ht="15">
      <c r="B37" s="141" t="s">
        <v>272</v>
      </c>
      <c r="C37" s="144">
        <v>16480</v>
      </c>
      <c r="D37" s="142">
        <f t="shared" si="5"/>
        <v>0.37452655797821111</v>
      </c>
      <c r="E37" s="37"/>
      <c r="F37" s="140" t="s">
        <v>34</v>
      </c>
      <c r="G37" s="145">
        <f>SUM(G27:G36)</f>
        <v>9749</v>
      </c>
      <c r="H37" s="143">
        <f t="shared" si="4"/>
        <v>0.22155700326029004</v>
      </c>
      <c r="I37" s="37"/>
      <c r="J37" s="140" t="s">
        <v>34</v>
      </c>
      <c r="K37" s="145">
        <f>SUM(K10:K36)</f>
        <v>987838</v>
      </c>
      <c r="L37" s="143">
        <f t="shared" si="1"/>
        <v>22.44973094539321</v>
      </c>
      <c r="N37" s="121"/>
    </row>
    <row r="38" spans="2:14" s="15" customFormat="1" ht="15">
      <c r="B38" s="141" t="s">
        <v>116</v>
      </c>
      <c r="C38" s="144">
        <v>10737</v>
      </c>
      <c r="D38" s="142">
        <f t="shared" si="5"/>
        <v>0.24401041583810998</v>
      </c>
      <c r="E38" s="37"/>
      <c r="H38" s="37"/>
      <c r="I38" s="37"/>
      <c r="K38" s="17"/>
    </row>
    <row r="39" spans="2:14" s="15" customFormat="1" ht="15">
      <c r="B39" s="141" t="s">
        <v>117</v>
      </c>
      <c r="C39" s="144">
        <v>7644</v>
      </c>
      <c r="D39" s="142">
        <f t="shared" si="5"/>
        <v>0.17371850783892268</v>
      </c>
      <c r="E39" s="37"/>
      <c r="F39" s="487" t="s">
        <v>321</v>
      </c>
      <c r="G39" s="488"/>
      <c r="H39" s="498"/>
    </row>
    <row r="40" spans="2:14" s="15" customFormat="1" ht="15">
      <c r="B40" s="141" t="s">
        <v>86</v>
      </c>
      <c r="C40" s="144">
        <v>3257</v>
      </c>
      <c r="D40" s="142">
        <f t="shared" si="5"/>
        <v>7.4018992678096696E-2</v>
      </c>
      <c r="E40" s="37"/>
      <c r="F40" s="141" t="s">
        <v>118</v>
      </c>
      <c r="G40" s="141">
        <v>31</v>
      </c>
      <c r="H40" s="142">
        <f>(G40/$K$42)*100</f>
        <v>7.0450990881823689E-4</v>
      </c>
      <c r="I40" s="49"/>
    </row>
    <row r="41" spans="2:14" s="15" customFormat="1" ht="15">
      <c r="B41" s="140" t="s">
        <v>34</v>
      </c>
      <c r="C41" s="145">
        <f>SUM(C30:C40)</f>
        <v>242463</v>
      </c>
      <c r="D41" s="143">
        <f t="shared" si="5"/>
        <v>5.5102447103805217</v>
      </c>
      <c r="E41" s="37"/>
      <c r="F41" s="141" t="s">
        <v>119</v>
      </c>
      <c r="G41" s="141">
        <v>152</v>
      </c>
      <c r="H41" s="142">
        <f>(G41/$K$42)*100</f>
        <v>3.4543711658184522E-3</v>
      </c>
      <c r="I41" s="37"/>
      <c r="J41" s="484" t="s">
        <v>121</v>
      </c>
      <c r="K41" s="499"/>
      <c r="L41" s="500"/>
    </row>
    <row r="42" spans="2:14" s="15" customFormat="1" ht="15">
      <c r="D42" s="37"/>
      <c r="E42" s="37"/>
      <c r="F42" s="141" t="s">
        <v>120</v>
      </c>
      <c r="G42" s="141">
        <v>318</v>
      </c>
      <c r="H42" s="142">
        <f>(G42/$K$42)*100</f>
        <v>7.2269080969096563E-3</v>
      </c>
      <c r="I42" s="37"/>
      <c r="J42" s="339"/>
      <c r="K42" s="290">
        <f>K37+G44+G37+G24+G19+C41+C26+C14</f>
        <v>4400222</v>
      </c>
      <c r="L42" s="340">
        <f>(K42/$K$42)*100</f>
        <v>100</v>
      </c>
    </row>
    <row r="43" spans="2:14" s="15" customFormat="1" ht="15">
      <c r="D43" s="37"/>
      <c r="E43" s="37"/>
      <c r="F43" s="141" t="s">
        <v>86</v>
      </c>
      <c r="G43" s="141">
        <v>669</v>
      </c>
      <c r="H43" s="142">
        <f>(G43/$K$42)*100</f>
        <v>1.5203778354819371E-2</v>
      </c>
      <c r="I43" s="37"/>
    </row>
    <row r="44" spans="2:14" ht="15">
      <c r="D44" s="5"/>
      <c r="E44" s="5"/>
      <c r="F44" s="140" t="s">
        <v>34</v>
      </c>
      <c r="G44" s="145">
        <f>SUM(G40:G43)</f>
        <v>1170</v>
      </c>
      <c r="H44" s="143">
        <f>(G44/$K$42)*100</f>
        <v>2.6589567526365716E-2</v>
      </c>
      <c r="I44" s="5"/>
    </row>
    <row r="45" spans="2:14" ht="18.75">
      <c r="D45" s="5"/>
      <c r="E45" s="5"/>
      <c r="F45" s="226"/>
      <c r="G45" s="226"/>
      <c r="H45" s="5"/>
      <c r="I45" s="5"/>
    </row>
    <row r="46" spans="2:14" ht="18.75">
      <c r="D46" s="5"/>
      <c r="E46" s="5"/>
      <c r="F46" s="226"/>
      <c r="G46" s="226"/>
      <c r="H46" s="5"/>
      <c r="I46" s="5"/>
    </row>
    <row r="47" spans="2:14" ht="15.75">
      <c r="D47" s="5"/>
      <c r="E47" s="5"/>
      <c r="F47" s="123"/>
      <c r="G47" s="123"/>
      <c r="H47" s="5"/>
      <c r="I47" s="5"/>
    </row>
    <row r="48" spans="2:14" ht="15.75">
      <c r="D48" s="5"/>
      <c r="E48" s="5"/>
      <c r="F48" s="123"/>
      <c r="G48" s="123"/>
      <c r="H48" s="5"/>
      <c r="I48" s="5"/>
    </row>
    <row r="49" spans="4:9">
      <c r="D49" s="5"/>
      <c r="E49" s="5"/>
      <c r="H49" s="5"/>
      <c r="I49" s="5"/>
    </row>
    <row r="50" spans="4:9">
      <c r="D50" s="5"/>
      <c r="E50" s="5"/>
      <c r="H50" s="5"/>
      <c r="I50" s="5"/>
    </row>
    <row r="51" spans="4:9">
      <c r="D51" s="5"/>
      <c r="E51" s="5"/>
    </row>
    <row r="52" spans="4:9" ht="15">
      <c r="D52" s="5"/>
      <c r="E52" s="5"/>
      <c r="H52" s="49"/>
      <c r="I52" s="49"/>
    </row>
    <row r="53" spans="4:9">
      <c r="D53" s="5"/>
      <c r="E53" s="5"/>
      <c r="H53" s="5"/>
      <c r="I53" s="5"/>
    </row>
    <row r="54" spans="4:9">
      <c r="D54" s="5"/>
      <c r="E54" s="5"/>
      <c r="H54" s="5"/>
      <c r="I54" s="5"/>
    </row>
    <row r="55" spans="4:9">
      <c r="D55" s="5"/>
      <c r="H55" s="5"/>
      <c r="I55" s="5"/>
    </row>
    <row r="56" spans="4:9">
      <c r="D56" s="5"/>
      <c r="H56" s="5"/>
      <c r="I56" s="5"/>
    </row>
    <row r="57" spans="4:9">
      <c r="D57" s="5"/>
      <c r="H57" s="5"/>
      <c r="I57" s="5"/>
    </row>
    <row r="58" spans="4:9">
      <c r="D58" s="5"/>
    </row>
    <row r="59" spans="4:9" ht="18.75">
      <c r="D59" s="5"/>
      <c r="E59" s="226"/>
    </row>
    <row r="60" spans="4:9" ht="18.75">
      <c r="D60" s="5"/>
      <c r="E60" s="226"/>
    </row>
    <row r="61" spans="4:9" ht="15.75">
      <c r="D61" s="5"/>
      <c r="E61" s="123"/>
    </row>
    <row r="62" spans="4:9" ht="15.75">
      <c r="D62" s="5"/>
      <c r="E62" s="123"/>
    </row>
  </sheetData>
  <mergeCells count="18">
    <mergeCell ref="B9:D10"/>
    <mergeCell ref="F21:H21"/>
    <mergeCell ref="F26:H26"/>
    <mergeCell ref="B29:D29"/>
    <mergeCell ref="J41:L41"/>
    <mergeCell ref="B18:D18"/>
    <mergeCell ref="F39:H39"/>
    <mergeCell ref="B6:B7"/>
    <mergeCell ref="C6:C7"/>
    <mergeCell ref="D6:D7"/>
    <mergeCell ref="F6:F7"/>
    <mergeCell ref="G6:G7"/>
    <mergeCell ref="J6:J7"/>
    <mergeCell ref="K6:K7"/>
    <mergeCell ref="L6:L7"/>
    <mergeCell ref="F9:H9"/>
    <mergeCell ref="J9:L9"/>
    <mergeCell ref="H6:H7"/>
  </mergeCells>
  <pageMargins left="0.39370078740157483" right="0" top="0.55118110236220474" bottom="0.74803149606299213" header="0" footer="0"/>
  <pageSetup orientation="portrait" r:id="rId1"/>
  <headerFooter>
    <oddFooter>&amp;CBARÓMETRO TURÍSTICO DE LA RIVIERA MAYA
FIDEICOMISO DE PROMOCIÓN TURÍSTICA DE LA RIVIERA MAYA&amp;R10</oddFooter>
  </headerFooter>
  <drawing r:id="rId2"/>
</worksheet>
</file>

<file path=xl/worksheets/sheet12.xml><?xml version="1.0" encoding="utf-8"?>
<worksheet xmlns="http://schemas.openxmlformats.org/spreadsheetml/2006/main" xmlns:r="http://schemas.openxmlformats.org/officeDocument/2006/relationships">
  <sheetPr codeName="Hoja10">
    <pageSetUpPr fitToPage="1"/>
  </sheetPr>
  <dimension ref="B2:J46"/>
  <sheetViews>
    <sheetView topLeftCell="A16" zoomScaleNormal="100" workbookViewId="0">
      <selection activeCell="K37" sqref="K37"/>
    </sheetView>
  </sheetViews>
  <sheetFormatPr baseColWidth="10" defaultRowHeight="12.75"/>
  <cols>
    <col min="1" max="1" width="5.28515625" style="7" customWidth="1"/>
    <col min="2" max="2" width="20.140625" style="7" bestFit="1" customWidth="1"/>
    <col min="3" max="3" width="11.42578125" style="7"/>
    <col min="4" max="4" width="12.85546875" style="7" customWidth="1"/>
    <col min="5" max="5" width="11.140625" style="7" customWidth="1"/>
    <col min="6" max="6" width="9.85546875" style="7" customWidth="1"/>
    <col min="7" max="7" width="9.7109375" style="7" bestFit="1" customWidth="1"/>
    <col min="8" max="16384" width="11.42578125" style="7"/>
  </cols>
  <sheetData>
    <row r="2" spans="2:7" ht="17.25" customHeight="1">
      <c r="B2" s="22"/>
      <c r="C2" s="22"/>
      <c r="D2" s="30" t="s">
        <v>124</v>
      </c>
      <c r="E2" s="22"/>
      <c r="F2" s="22"/>
      <c r="G2" s="22"/>
    </row>
    <row r="3" spans="2:7" ht="18.75">
      <c r="B3" s="22"/>
      <c r="C3" s="22"/>
      <c r="D3" s="30" t="s">
        <v>41</v>
      </c>
      <c r="E3" s="22"/>
      <c r="F3" s="22"/>
      <c r="G3" s="22"/>
    </row>
    <row r="4" spans="2:7" ht="17.25" customHeight="1">
      <c r="B4" s="5"/>
      <c r="C4" s="5"/>
      <c r="D4" s="5"/>
      <c r="E4" s="5"/>
      <c r="F4" s="5"/>
    </row>
    <row r="5" spans="2:7" ht="15">
      <c r="B5" s="502" t="s">
        <v>39</v>
      </c>
      <c r="C5" s="501" t="s">
        <v>417</v>
      </c>
      <c r="D5" s="501"/>
      <c r="E5" s="501" t="s">
        <v>418</v>
      </c>
      <c r="F5" s="501"/>
      <c r="G5" s="292" t="s">
        <v>165</v>
      </c>
    </row>
    <row r="6" spans="2:7" ht="16.5" customHeight="1">
      <c r="B6" s="503"/>
      <c r="C6" s="292" t="s">
        <v>40</v>
      </c>
      <c r="D6" s="292" t="s">
        <v>33</v>
      </c>
      <c r="E6" s="292" t="s">
        <v>40</v>
      </c>
      <c r="F6" s="292" t="s">
        <v>33</v>
      </c>
      <c r="G6" s="356" t="s">
        <v>394</v>
      </c>
    </row>
    <row r="7" spans="2:7" ht="15">
      <c r="B7" s="214" t="s">
        <v>9</v>
      </c>
      <c r="C7" s="215">
        <f>SUM('RESUMEN DICIEMBRE'!C30)</f>
        <v>87248</v>
      </c>
      <c r="D7" s="216">
        <f>SUM(C7/$C$13)</f>
        <v>0.2387589177473777</v>
      </c>
      <c r="E7" s="215">
        <f>SUM('RESUMEN DICIEMBRE'!E30)</f>
        <v>79537</v>
      </c>
      <c r="F7" s="216">
        <f t="shared" ref="F7:F12" si="0">SUM(E7/$E$13)</f>
        <v>0.20937180823619841</v>
      </c>
      <c r="G7" s="154">
        <f>(E7/C7)-100%</f>
        <v>-8.8380249403997801E-2</v>
      </c>
    </row>
    <row r="8" spans="2:7" ht="15">
      <c r="B8" s="217" t="s">
        <v>11</v>
      </c>
      <c r="C8" s="215">
        <f>SUM('RESUMEN DICIEMBRE'!C31)</f>
        <v>112802</v>
      </c>
      <c r="D8" s="216">
        <f t="shared" ref="D8:D12" si="1">SUM(C8/$C$13)</f>
        <v>0.30868883458348273</v>
      </c>
      <c r="E8" s="215">
        <f>SUM('RESUMEN DICIEMBRE'!E31)</f>
        <v>133746</v>
      </c>
      <c r="F8" s="216">
        <f t="shared" si="0"/>
        <v>0.35207063208768991</v>
      </c>
      <c r="G8" s="154">
        <f t="shared" ref="G8:G13" si="2">(E8/C8)-100%</f>
        <v>0.18567046683569433</v>
      </c>
    </row>
    <row r="9" spans="2:7" ht="15">
      <c r="B9" s="217" t="s">
        <v>153</v>
      </c>
      <c r="C9" s="215">
        <f>SUM('RESUMEN DICIEMBRE'!C32)</f>
        <v>84735</v>
      </c>
      <c r="D9" s="216">
        <f t="shared" si="1"/>
        <v>0.23188195597978234</v>
      </c>
      <c r="E9" s="215">
        <f>SUM('RESUMEN DICIEMBRE'!E32)</f>
        <v>85067</v>
      </c>
      <c r="F9" s="216">
        <f t="shared" si="0"/>
        <v>0.22392888355392698</v>
      </c>
      <c r="G9" s="154">
        <f t="shared" si="2"/>
        <v>3.9180975983950095E-3</v>
      </c>
    </row>
    <row r="10" spans="2:7" ht="15">
      <c r="B10" s="217" t="s">
        <v>162</v>
      </c>
      <c r="C10" s="215">
        <f>SUM('RESUMEN DICIEMBRE'!C26)</f>
        <v>61941</v>
      </c>
      <c r="D10" s="216">
        <f t="shared" si="1"/>
        <v>0.16950492990315333</v>
      </c>
      <c r="E10" s="215">
        <f>SUM('RESUMEN DICIEMBRE'!D26)</f>
        <v>61204</v>
      </c>
      <c r="F10" s="216">
        <f t="shared" si="0"/>
        <v>0.16111233955628559</v>
      </c>
      <c r="G10" s="154">
        <f t="shared" si="2"/>
        <v>-1.1898419463683196E-2</v>
      </c>
    </row>
    <row r="11" spans="2:7" ht="15">
      <c r="B11" s="217" t="s">
        <v>10</v>
      </c>
      <c r="C11" s="215">
        <f>SUM('RESUMEN DICIEMBRE'!C33)</f>
        <v>15490</v>
      </c>
      <c r="D11" s="216">
        <f t="shared" si="1"/>
        <v>4.2389231110247574E-2</v>
      </c>
      <c r="E11" s="215">
        <f>SUM('RESUMEN DICIEMBRE'!E33)</f>
        <v>16638</v>
      </c>
      <c r="F11" s="216">
        <f t="shared" si="0"/>
        <v>4.3797580313990586E-2</v>
      </c>
      <c r="G11" s="154">
        <f t="shared" si="2"/>
        <v>7.4112330535829551E-2</v>
      </c>
    </row>
    <row r="12" spans="2:7" ht="15">
      <c r="B12" s="217" t="s">
        <v>12</v>
      </c>
      <c r="C12" s="215">
        <f>SUM('RESUMEN DICIEMBRE'!C34)</f>
        <v>3207</v>
      </c>
      <c r="D12" s="216">
        <f t="shared" si="1"/>
        <v>8.7761306759563569E-3</v>
      </c>
      <c r="E12" s="215">
        <f>SUM('RESUMEN DICIEMBRE'!E34)</f>
        <v>3692</v>
      </c>
      <c r="F12" s="216">
        <f t="shared" si="0"/>
        <v>9.718756251908477E-3</v>
      </c>
      <c r="G12" s="154">
        <f t="shared" si="2"/>
        <v>0.15123168069847215</v>
      </c>
    </row>
    <row r="13" spans="2:7" ht="16.5" customHeight="1">
      <c r="B13" s="341" t="s">
        <v>18</v>
      </c>
      <c r="C13" s="342">
        <f>SUM(C7:C12)</f>
        <v>365423</v>
      </c>
      <c r="D13" s="343">
        <f>SUM(D7:D12)</f>
        <v>1</v>
      </c>
      <c r="E13" s="342">
        <f>SUM(E7:E12)</f>
        <v>379884</v>
      </c>
      <c r="F13" s="343">
        <f>SUM(F7:F12)</f>
        <v>0.99999999999999989</v>
      </c>
      <c r="G13" s="343">
        <f t="shared" si="2"/>
        <v>3.9573316403181957E-2</v>
      </c>
    </row>
    <row r="14" spans="2:7">
      <c r="B14" s="5"/>
      <c r="C14" s="5"/>
      <c r="D14" s="5"/>
      <c r="E14" s="5"/>
      <c r="F14" s="5"/>
    </row>
    <row r="30" spans="2:7" ht="15">
      <c r="B30" s="502" t="s">
        <v>39</v>
      </c>
      <c r="C30" s="469" t="s">
        <v>419</v>
      </c>
      <c r="D30" s="469"/>
      <c r="E30" s="469" t="s">
        <v>420</v>
      </c>
      <c r="F30" s="469"/>
      <c r="G30" s="292" t="s">
        <v>165</v>
      </c>
    </row>
    <row r="31" spans="2:7" ht="15">
      <c r="B31" s="504"/>
      <c r="C31" s="292" t="s">
        <v>40</v>
      </c>
      <c r="D31" s="292" t="s">
        <v>33</v>
      </c>
      <c r="E31" s="292" t="s">
        <v>40</v>
      </c>
      <c r="F31" s="292" t="s">
        <v>33</v>
      </c>
      <c r="G31" s="356" t="s">
        <v>394</v>
      </c>
    </row>
    <row r="32" spans="2:7" ht="15">
      <c r="B32" s="246" t="s">
        <v>9</v>
      </c>
      <c r="C32" s="215">
        <f>SUM('RESUMEN ENERO-DICIEMBRE'!C30)</f>
        <v>1004286</v>
      </c>
      <c r="D32" s="216">
        <f>SUM(C32/$C$38)</f>
        <v>0.24152318286924307</v>
      </c>
      <c r="E32" s="215">
        <f>SUM('RESUMEN ENERO-DICIEMBRE'!E30)</f>
        <v>987838</v>
      </c>
      <c r="F32" s="216">
        <f>SUM(E32/$E$38)</f>
        <v>0.22449730945393209</v>
      </c>
      <c r="G32" s="154">
        <f>(E32/C32)-100%</f>
        <v>-1.63778047289318E-2</v>
      </c>
    </row>
    <row r="33" spans="2:10" ht="15">
      <c r="B33" s="247" t="s">
        <v>11</v>
      </c>
      <c r="C33" s="215">
        <f>SUM('RESUMEN ENERO-DICIEMBRE'!C31)</f>
        <v>1274873</v>
      </c>
      <c r="D33" s="216">
        <f t="shared" ref="D33:D37" si="3">SUM(C33/$C$38)</f>
        <v>0.3065973086491901</v>
      </c>
      <c r="E33" s="215">
        <f>SUM('RESUMEN ENERO-DICIEMBRE'!E31)</f>
        <v>1549503</v>
      </c>
      <c r="F33" s="216">
        <f t="shared" ref="F33:F37" si="4">SUM(E33/$E$38)</f>
        <v>0.35214200556244662</v>
      </c>
      <c r="G33" s="154">
        <f>(E33/C33)-100%</f>
        <v>0.21541753570747835</v>
      </c>
    </row>
    <row r="34" spans="2:10" ht="15">
      <c r="B34" s="247" t="s">
        <v>331</v>
      </c>
      <c r="C34" s="215">
        <f>SUM('RESUMEN ENERO-DICIEMBRE'!C32)</f>
        <v>711029</v>
      </c>
      <c r="D34" s="216">
        <f t="shared" si="3"/>
        <v>0.1709970936489556</v>
      </c>
      <c r="E34" s="215">
        <f>SUM('RESUMEN ENERO-DICIEMBRE'!E32)</f>
        <v>731095</v>
      </c>
      <c r="F34" s="216">
        <f t="shared" si="4"/>
        <v>0.16614957154434482</v>
      </c>
      <c r="G34" s="154">
        <f t="shared" ref="G34:G38" si="5">(E34/C34)-100%</f>
        <v>2.8221071151809607E-2</v>
      </c>
    </row>
    <row r="35" spans="2:10" ht="15">
      <c r="B35" s="247" t="s">
        <v>332</v>
      </c>
      <c r="C35" s="215">
        <f>SUM('RESUMEN ENERO-DICIEMBRE'!C26)</f>
        <v>887593</v>
      </c>
      <c r="D35" s="216">
        <f t="shared" si="3"/>
        <v>0.21345939946634729</v>
      </c>
      <c r="E35" s="215">
        <f>SUM('RESUMEN ENERO-DICIEMBRE'!D26)</f>
        <v>848344</v>
      </c>
      <c r="F35" s="216">
        <f t="shared" si="4"/>
        <v>0.19279572712467688</v>
      </c>
      <c r="G35" s="154">
        <f t="shared" si="5"/>
        <v>-4.4219591637158051E-2</v>
      </c>
    </row>
    <row r="36" spans="2:10" ht="15">
      <c r="B36" s="247" t="s">
        <v>10</v>
      </c>
      <c r="C36" s="215">
        <f>SUM('RESUMEN ENERO-DICIEMBRE'!C33)</f>
        <v>246229</v>
      </c>
      <c r="D36" s="216">
        <f t="shared" si="3"/>
        <v>5.9216211113876774E-2</v>
      </c>
      <c r="E36" s="215">
        <f>SUM('RESUMEN ENERO-DICIEMBRE'!E33)</f>
        <v>242463</v>
      </c>
      <c r="F36" s="216">
        <f t="shared" si="4"/>
        <v>5.510244710380522E-2</v>
      </c>
      <c r="G36" s="154">
        <f t="shared" si="5"/>
        <v>-1.5294705335277325E-2</v>
      </c>
    </row>
    <row r="37" spans="2:10" ht="15">
      <c r="B37" s="247" t="s">
        <v>12</v>
      </c>
      <c r="C37" s="215">
        <f>SUM('RESUMEN ENERO-DICIEMBRE'!C34)</f>
        <v>34125</v>
      </c>
      <c r="D37" s="216">
        <f t="shared" si="3"/>
        <v>8.2068042523871874E-3</v>
      </c>
      <c r="E37" s="215">
        <f>SUM('RESUMEN ENERO-DICIEMBRE'!E34)</f>
        <v>40979</v>
      </c>
      <c r="F37" s="216">
        <f t="shared" si="4"/>
        <v>9.3129392107943638E-3</v>
      </c>
      <c r="G37" s="154">
        <f t="shared" si="5"/>
        <v>0.20084981684981695</v>
      </c>
    </row>
    <row r="38" spans="2:10" ht="15">
      <c r="B38" s="344" t="s">
        <v>18</v>
      </c>
      <c r="C38" s="342">
        <f>SUM(C32:C37)</f>
        <v>4158135</v>
      </c>
      <c r="D38" s="343">
        <f>SUM(D32:D37)</f>
        <v>1</v>
      </c>
      <c r="E38" s="342">
        <f>SUM(E32:E37)</f>
        <v>4400222</v>
      </c>
      <c r="F38" s="343">
        <f>SUM(F32:F37)</f>
        <v>0.99999999999999989</v>
      </c>
      <c r="G38" s="343">
        <f t="shared" si="5"/>
        <v>5.8220091459272094E-2</v>
      </c>
    </row>
    <row r="46" spans="2:10">
      <c r="J46" s="7" t="s">
        <v>142</v>
      </c>
    </row>
  </sheetData>
  <mergeCells count="6">
    <mergeCell ref="E5:F5"/>
    <mergeCell ref="B5:B6"/>
    <mergeCell ref="C5:D5"/>
    <mergeCell ref="B30:B31"/>
    <mergeCell ref="C30:D30"/>
    <mergeCell ref="E30:F30"/>
  </mergeCells>
  <phoneticPr fontId="0" type="noConversion"/>
  <pageMargins left="0" right="0" top="0.39370078740157483" bottom="1.4173228346456694" header="0" footer="0.94488188976377963"/>
  <pageSetup scale="91" orientation="portrait" r:id="rId1"/>
  <headerFooter alignWithMargins="0">
    <oddFooter>&amp;C&amp;8BARÓMETRO TURÍSTICO DE LA RIVIERA MAYA
FIDEICOMISO DE PROMOCIÓN TURÍSTICA DE LA RIVIERA MAYA&amp;R11</oddFooter>
  </headerFooter>
  <drawing r:id="rId2"/>
</worksheet>
</file>

<file path=xl/worksheets/sheet13.xml><?xml version="1.0" encoding="utf-8"?>
<worksheet xmlns="http://schemas.openxmlformats.org/spreadsheetml/2006/main" xmlns:r="http://schemas.openxmlformats.org/officeDocument/2006/relationships">
  <sheetPr codeName="Hoja11">
    <pageSetUpPr fitToPage="1"/>
  </sheetPr>
  <dimension ref="B3:P35"/>
  <sheetViews>
    <sheetView topLeftCell="C7" zoomScaleNormal="100" workbookViewId="0">
      <selection activeCell="O21" sqref="O21"/>
    </sheetView>
  </sheetViews>
  <sheetFormatPr baseColWidth="10" defaultRowHeight="12.75"/>
  <cols>
    <col min="1" max="1" width="2.7109375" style="7" customWidth="1"/>
    <col min="2" max="2" width="12.7109375" style="7" customWidth="1"/>
    <col min="3" max="3" width="7.5703125" style="7" bestFit="1" customWidth="1"/>
    <col min="4" max="4" width="5.7109375" style="7" customWidth="1"/>
    <col min="5" max="5" width="9.140625" style="7" bestFit="1" customWidth="1"/>
    <col min="6" max="6" width="5.7109375" style="7" customWidth="1"/>
    <col min="7" max="7" width="9.28515625" style="7" customWidth="1"/>
    <col min="8" max="8" width="5.7109375" style="7" customWidth="1"/>
    <col min="9" max="9" width="9.140625" style="7" customWidth="1"/>
    <col min="10" max="10" width="5.7109375" style="7" customWidth="1"/>
    <col min="11" max="11" width="8" style="7" customWidth="1"/>
    <col min="12" max="12" width="5.7109375" style="7" customWidth="1"/>
    <col min="13" max="13" width="7" style="7" bestFit="1" customWidth="1"/>
    <col min="14" max="14" width="5.7109375" style="7" customWidth="1"/>
    <col min="15" max="15" width="11.85546875" style="7" bestFit="1" customWidth="1"/>
    <col min="16" max="16" width="7.42578125" style="7" bestFit="1" customWidth="1"/>
    <col min="17" max="16384" width="11.42578125" style="7"/>
  </cols>
  <sheetData>
    <row r="3" spans="2:16" ht="18.75">
      <c r="C3" s="22"/>
      <c r="D3" s="22"/>
      <c r="E3" s="22"/>
      <c r="F3" s="22"/>
      <c r="G3" s="30" t="s">
        <v>138</v>
      </c>
      <c r="H3" s="22"/>
      <c r="I3" s="22"/>
      <c r="J3" s="22"/>
      <c r="K3" s="22"/>
      <c r="L3" s="22"/>
      <c r="M3" s="22"/>
      <c r="N3" s="22"/>
      <c r="O3" s="22"/>
    </row>
    <row r="4" spans="2:16" ht="18.75">
      <c r="C4" s="50"/>
      <c r="D4" s="50"/>
      <c r="E4" s="50"/>
      <c r="F4" s="50"/>
      <c r="H4" s="50"/>
      <c r="I4" s="30" t="s">
        <v>356</v>
      </c>
      <c r="K4" s="50"/>
      <c r="L4" s="50"/>
      <c r="M4" s="50"/>
      <c r="N4" s="50"/>
      <c r="O4" s="50"/>
    </row>
    <row r="7" spans="2:16" ht="15">
      <c r="B7" s="508" t="s">
        <v>61</v>
      </c>
      <c r="C7" s="510" t="s">
        <v>9</v>
      </c>
      <c r="D7" s="511"/>
      <c r="E7" s="510" t="s">
        <v>139</v>
      </c>
      <c r="F7" s="511"/>
      <c r="G7" s="510" t="s">
        <v>153</v>
      </c>
      <c r="H7" s="511"/>
      <c r="I7" s="510" t="s">
        <v>10</v>
      </c>
      <c r="J7" s="511"/>
      <c r="K7" s="510" t="s">
        <v>162</v>
      </c>
      <c r="L7" s="511"/>
      <c r="M7" s="465" t="s">
        <v>313</v>
      </c>
      <c r="N7" s="512"/>
      <c r="O7" s="506" t="s">
        <v>6</v>
      </c>
      <c r="P7" s="507"/>
    </row>
    <row r="8" spans="2:16" ht="15">
      <c r="B8" s="509"/>
      <c r="C8" s="345" t="s">
        <v>48</v>
      </c>
      <c r="D8" s="345" t="s">
        <v>33</v>
      </c>
      <c r="E8" s="345" t="s">
        <v>48</v>
      </c>
      <c r="F8" s="345" t="s">
        <v>33</v>
      </c>
      <c r="G8" s="345" t="s">
        <v>48</v>
      </c>
      <c r="H8" s="345" t="s">
        <v>33</v>
      </c>
      <c r="I8" s="345" t="s">
        <v>48</v>
      </c>
      <c r="J8" s="345" t="s">
        <v>33</v>
      </c>
      <c r="K8" s="345" t="s">
        <v>48</v>
      </c>
      <c r="L8" s="345" t="s">
        <v>33</v>
      </c>
      <c r="M8" s="345" t="s">
        <v>48</v>
      </c>
      <c r="N8" s="345" t="s">
        <v>33</v>
      </c>
      <c r="O8" s="345" t="s">
        <v>48</v>
      </c>
      <c r="P8" s="346" t="s">
        <v>33</v>
      </c>
    </row>
    <row r="9" spans="2:16" ht="15">
      <c r="B9" s="410"/>
      <c r="C9" s="411"/>
      <c r="D9" s="411"/>
      <c r="E9" s="411"/>
      <c r="F9" s="411"/>
      <c r="G9" s="411"/>
      <c r="H9" s="411"/>
      <c r="I9" s="411"/>
      <c r="J9" s="411"/>
      <c r="K9" s="411"/>
      <c r="L9" s="411"/>
      <c r="M9" s="411"/>
      <c r="N9" s="411"/>
      <c r="O9" s="411"/>
      <c r="P9" s="410"/>
    </row>
    <row r="10" spans="2:16" ht="15">
      <c r="B10" s="248" t="s">
        <v>66</v>
      </c>
      <c r="C10" s="249">
        <v>78186</v>
      </c>
      <c r="D10" s="250">
        <f t="shared" ref="D10:N21" si="0">C10/$O10*100</f>
        <v>22.194970320976299</v>
      </c>
      <c r="E10" s="249">
        <v>106809</v>
      </c>
      <c r="F10" s="250">
        <f t="shared" ref="F10:F15" si="1">E10/$O10*100</f>
        <v>30.320295001830988</v>
      </c>
      <c r="G10" s="249">
        <v>97767</v>
      </c>
      <c r="H10" s="250">
        <f t="shared" ref="H10:H15" si="2">G10/$O10*100</f>
        <v>27.753506553230629</v>
      </c>
      <c r="I10" s="249">
        <v>22336</v>
      </c>
      <c r="J10" s="250">
        <f t="shared" ref="J10:J15" si="3">I10/$O10*100</f>
        <v>6.3406090232180521</v>
      </c>
      <c r="K10" s="249">
        <v>44878</v>
      </c>
      <c r="L10" s="250">
        <f t="shared" ref="L10:L15" si="4">K10/$O10*100</f>
        <v>12.739696084526313</v>
      </c>
      <c r="M10" s="249">
        <v>2293</v>
      </c>
      <c r="N10" s="250">
        <f t="shared" ref="N10:N15" si="5">M10/$O10*100</f>
        <v>0.65092301621771997</v>
      </c>
      <c r="O10" s="249">
        <f t="shared" ref="O10:P12" si="6">SUM(C10+E10+G10+I10+K10+M10)</f>
        <v>352269</v>
      </c>
      <c r="P10" s="251">
        <f t="shared" si="6"/>
        <v>100</v>
      </c>
    </row>
    <row r="11" spans="2:16" ht="15">
      <c r="B11" s="252" t="s">
        <v>67</v>
      </c>
      <c r="C11" s="253">
        <v>71687</v>
      </c>
      <c r="D11" s="250">
        <f t="shared" si="0"/>
        <v>20.664139630745286</v>
      </c>
      <c r="E11" s="253">
        <v>120555</v>
      </c>
      <c r="F11" s="250">
        <f t="shared" si="1"/>
        <v>34.75058731966044</v>
      </c>
      <c r="G11" s="253">
        <v>95558</v>
      </c>
      <c r="H11" s="250">
        <f t="shared" si="2"/>
        <v>27.545075883141401</v>
      </c>
      <c r="I11" s="253">
        <v>19385</v>
      </c>
      <c r="J11" s="250">
        <f t="shared" si="3"/>
        <v>5.5878241067696699</v>
      </c>
      <c r="K11" s="253">
        <v>37779</v>
      </c>
      <c r="L11" s="250">
        <f t="shared" si="4"/>
        <v>10.889987460905409</v>
      </c>
      <c r="M11" s="253">
        <v>1951</v>
      </c>
      <c r="N11" s="250">
        <f t="shared" si="5"/>
        <v>0.56238559877779859</v>
      </c>
      <c r="O11" s="249">
        <f t="shared" si="6"/>
        <v>346915</v>
      </c>
      <c r="P11" s="251">
        <f t="shared" si="6"/>
        <v>99.999999999999986</v>
      </c>
    </row>
    <row r="12" spans="2:16" ht="15">
      <c r="B12" s="252" t="s">
        <v>68</v>
      </c>
      <c r="C12" s="253">
        <v>75530</v>
      </c>
      <c r="D12" s="250">
        <f t="shared" si="0"/>
        <v>19.435488228830806</v>
      </c>
      <c r="E12" s="249">
        <v>152637</v>
      </c>
      <c r="F12" s="250">
        <f t="shared" si="1"/>
        <v>39.276772365736107</v>
      </c>
      <c r="G12" s="249">
        <v>100064</v>
      </c>
      <c r="H12" s="250">
        <f t="shared" si="2"/>
        <v>25.748612394144395</v>
      </c>
      <c r="I12" s="249">
        <v>14782</v>
      </c>
      <c r="J12" s="250">
        <f t="shared" si="3"/>
        <v>3.8037254997825634</v>
      </c>
      <c r="K12" s="249">
        <v>43492</v>
      </c>
      <c r="L12" s="250">
        <f t="shared" si="4"/>
        <v>11.191423991106971</v>
      </c>
      <c r="M12" s="249">
        <v>2114</v>
      </c>
      <c r="N12" s="250">
        <f t="shared" si="5"/>
        <v>0.54397752039915703</v>
      </c>
      <c r="O12" s="249">
        <f t="shared" si="6"/>
        <v>388619</v>
      </c>
      <c r="P12" s="251">
        <f t="shared" si="6"/>
        <v>100</v>
      </c>
    </row>
    <row r="13" spans="2:16" ht="15">
      <c r="B13" s="252" t="s">
        <v>69</v>
      </c>
      <c r="C13" s="253">
        <v>82003</v>
      </c>
      <c r="D13" s="250">
        <f t="shared" si="0"/>
        <v>21.683589824951081</v>
      </c>
      <c r="E13" s="249">
        <v>137613</v>
      </c>
      <c r="F13" s="250">
        <f t="shared" si="1"/>
        <v>36.388227828018401</v>
      </c>
      <c r="G13" s="249">
        <v>70542</v>
      </c>
      <c r="H13" s="250">
        <f t="shared" si="2"/>
        <v>18.653022370299858</v>
      </c>
      <c r="I13" s="249">
        <v>15198</v>
      </c>
      <c r="J13" s="250">
        <f t="shared" si="3"/>
        <v>4.0187212438521334</v>
      </c>
      <c r="K13" s="249">
        <v>69834</v>
      </c>
      <c r="L13" s="250">
        <f t="shared" si="4"/>
        <v>18.465809931778519</v>
      </c>
      <c r="M13" s="249">
        <v>2990</v>
      </c>
      <c r="N13" s="250">
        <f t="shared" si="5"/>
        <v>0.79062880110000522</v>
      </c>
      <c r="O13" s="249">
        <f t="shared" ref="O13" si="7">SUM(C13+E13+G13+I13+K13+M13)</f>
        <v>378180</v>
      </c>
      <c r="P13" s="251">
        <f t="shared" ref="P13" si="8">SUM(D13+F13+H13+J13+L13+N13)</f>
        <v>99.999999999999986</v>
      </c>
    </row>
    <row r="14" spans="2:16" ht="15">
      <c r="B14" s="252" t="s">
        <v>70</v>
      </c>
      <c r="C14" s="253">
        <v>83205</v>
      </c>
      <c r="D14" s="250">
        <f t="shared" si="0"/>
        <v>21.283262691812833</v>
      </c>
      <c r="E14" s="249">
        <v>141870</v>
      </c>
      <c r="F14" s="250">
        <f t="shared" si="1"/>
        <v>36.289363356619035</v>
      </c>
      <c r="G14" s="249">
        <v>44856</v>
      </c>
      <c r="H14" s="250">
        <f t="shared" si="2"/>
        <v>11.473854110978383</v>
      </c>
      <c r="I14" s="249">
        <v>25574</v>
      </c>
      <c r="J14" s="250">
        <f t="shared" si="3"/>
        <v>6.5416520651453798</v>
      </c>
      <c r="K14" s="249">
        <v>90561</v>
      </c>
      <c r="L14" s="250">
        <f t="shared" si="4"/>
        <v>23.16487654147301</v>
      </c>
      <c r="M14" s="249">
        <v>4875</v>
      </c>
      <c r="N14" s="250">
        <f t="shared" si="5"/>
        <v>1.2469912339713665</v>
      </c>
      <c r="O14" s="249">
        <f t="shared" ref="O14" si="9">SUM(C14+E14+G14+I14+K14+M14)</f>
        <v>390941</v>
      </c>
      <c r="P14" s="251">
        <f t="shared" ref="P14" si="10">SUM(D14+F14+H14+J14+L14+N14)</f>
        <v>100.00000000000001</v>
      </c>
    </row>
    <row r="15" spans="2:16" ht="15">
      <c r="B15" s="252" t="s">
        <v>71</v>
      </c>
      <c r="C15" s="253">
        <v>85370</v>
      </c>
      <c r="D15" s="250">
        <f t="shared" si="0"/>
        <v>22.773288802221575</v>
      </c>
      <c r="E15" s="249">
        <v>153890</v>
      </c>
      <c r="F15" s="250">
        <f t="shared" si="1"/>
        <v>41.051674051468645</v>
      </c>
      <c r="G15" s="249">
        <v>32795</v>
      </c>
      <c r="H15" s="250">
        <f t="shared" si="2"/>
        <v>8.7483894373767903</v>
      </c>
      <c r="I15" s="249">
        <v>19998</v>
      </c>
      <c r="J15" s="250">
        <f t="shared" si="3"/>
        <v>5.3346635758091496</v>
      </c>
      <c r="K15" s="249">
        <v>77663</v>
      </c>
      <c r="L15" s="250">
        <f t="shared" si="4"/>
        <v>20.717370601463443</v>
      </c>
      <c r="M15" s="249">
        <v>5153</v>
      </c>
      <c r="N15" s="250">
        <f t="shared" si="5"/>
        <v>1.3746135316603934</v>
      </c>
      <c r="O15" s="249">
        <f t="shared" ref="O15" si="11">SUM(C15+E15+G15+I15+K15+M15)</f>
        <v>374869</v>
      </c>
      <c r="P15" s="251">
        <f t="shared" ref="P15" si="12">SUM(D15+F15+H15+J15+L15+N15)</f>
        <v>99.999999999999986</v>
      </c>
    </row>
    <row r="16" spans="2:16" ht="15">
      <c r="B16" s="252" t="s">
        <v>72</v>
      </c>
      <c r="C16" s="253">
        <v>97370</v>
      </c>
      <c r="D16" s="250">
        <f t="shared" si="0"/>
        <v>22.222222222222221</v>
      </c>
      <c r="E16" s="253">
        <v>166069</v>
      </c>
      <c r="F16" s="250">
        <f t="shared" si="0"/>
        <v>37.901019022514348</v>
      </c>
      <c r="G16" s="253">
        <v>38413</v>
      </c>
      <c r="H16" s="250">
        <f t="shared" si="0"/>
        <v>8.7667887667887658</v>
      </c>
      <c r="I16" s="253">
        <v>23899</v>
      </c>
      <c r="J16" s="250">
        <f t="shared" si="0"/>
        <v>5.4543379777024636</v>
      </c>
      <c r="K16" s="253">
        <v>108570</v>
      </c>
      <c r="L16" s="250">
        <f t="shared" si="0"/>
        <v>24.778336927869638</v>
      </c>
      <c r="M16" s="253">
        <v>3844</v>
      </c>
      <c r="N16" s="250">
        <f t="shared" si="0"/>
        <v>0.87729508290255942</v>
      </c>
      <c r="O16" s="249">
        <f t="shared" ref="O16" si="13">SUM(C16+E16+G16+I16+K16+M16)</f>
        <v>438165</v>
      </c>
      <c r="P16" s="251">
        <f t="shared" ref="P16" si="14">SUM(D16+F16+H16+J16+L16+N16)</f>
        <v>100.00000000000001</v>
      </c>
    </row>
    <row r="17" spans="2:16" ht="15">
      <c r="B17" s="252" t="s">
        <v>52</v>
      </c>
      <c r="C17" s="253">
        <v>101981</v>
      </c>
      <c r="D17" s="250">
        <f t="shared" si="0"/>
        <v>26.805009790908251</v>
      </c>
      <c r="E17" s="253">
        <v>123837</v>
      </c>
      <c r="F17" s="250">
        <f t="shared" si="0"/>
        <v>32.549710215399976</v>
      </c>
      <c r="G17" s="253">
        <v>31711</v>
      </c>
      <c r="H17" s="250">
        <f t="shared" si="0"/>
        <v>8.3350199103704785</v>
      </c>
      <c r="I17" s="253">
        <v>22616</v>
      </c>
      <c r="J17" s="250">
        <f t="shared" si="0"/>
        <v>5.9444612372028232</v>
      </c>
      <c r="K17" s="253">
        <v>97418</v>
      </c>
      <c r="L17" s="250">
        <f t="shared" si="0"/>
        <v>25.605656385117818</v>
      </c>
      <c r="M17" s="253">
        <v>2892</v>
      </c>
      <c r="N17" s="250">
        <f t="shared" si="0"/>
        <v>0.76014246100064398</v>
      </c>
      <c r="O17" s="249">
        <f t="shared" ref="O17" si="15">SUM(C17+E17+G17+I17+K17+M17)</f>
        <v>380455</v>
      </c>
      <c r="P17" s="251">
        <f t="shared" ref="P17" si="16">SUM(D17+F17+H17+J17+L17+N17)</f>
        <v>99.999999999999972</v>
      </c>
    </row>
    <row r="18" spans="2:16" ht="15">
      <c r="B18" s="252" t="s">
        <v>53</v>
      </c>
      <c r="C18" s="253">
        <v>77142</v>
      </c>
      <c r="D18" s="250">
        <f t="shared" si="0"/>
        <v>26.623549185334994</v>
      </c>
      <c r="E18" s="253">
        <v>84447</v>
      </c>
      <c r="F18" s="250">
        <f t="shared" si="0"/>
        <v>29.144679397137541</v>
      </c>
      <c r="G18" s="253">
        <v>25474</v>
      </c>
      <c r="H18" s="250">
        <f t="shared" si="0"/>
        <v>8.7916866550935104</v>
      </c>
      <c r="I18" s="253">
        <v>23433</v>
      </c>
      <c r="J18" s="250">
        <f t="shared" si="0"/>
        <v>8.0872887410224639</v>
      </c>
      <c r="K18" s="253">
        <v>75839</v>
      </c>
      <c r="L18" s="250">
        <f t="shared" si="0"/>
        <v>26.173852721819767</v>
      </c>
      <c r="M18" s="253">
        <v>3416</v>
      </c>
      <c r="N18" s="250">
        <f t="shared" si="0"/>
        <v>1.1789432995917184</v>
      </c>
      <c r="O18" s="249">
        <f t="shared" ref="O18" si="17">SUM(C18+E18+G18+I18+K18+M18)</f>
        <v>289751</v>
      </c>
      <c r="P18" s="251">
        <f t="shared" ref="P18" si="18">SUM(D18+F18+H18+J18+L18+N18)</f>
        <v>100</v>
      </c>
    </row>
    <row r="19" spans="2:16" ht="15">
      <c r="B19" s="252" t="s">
        <v>44</v>
      </c>
      <c r="C19" s="253">
        <v>76150</v>
      </c>
      <c r="D19" s="250">
        <f t="shared" si="0"/>
        <v>24.478997566565834</v>
      </c>
      <c r="E19" s="253">
        <v>103432</v>
      </c>
      <c r="F19" s="250">
        <f t="shared" si="0"/>
        <v>33.24900428503004</v>
      </c>
      <c r="G19" s="253">
        <v>35906</v>
      </c>
      <c r="H19" s="250">
        <f t="shared" si="0"/>
        <v>11.542257211098002</v>
      </c>
      <c r="I19" s="253">
        <v>21432</v>
      </c>
      <c r="J19" s="250">
        <f t="shared" si="0"/>
        <v>6.8894796565546814</v>
      </c>
      <c r="K19" s="253">
        <v>70340</v>
      </c>
      <c r="L19" s="250">
        <f t="shared" si="0"/>
        <v>22.611328809353132</v>
      </c>
      <c r="M19" s="253">
        <v>3823</v>
      </c>
      <c r="N19" s="250">
        <f t="shared" si="0"/>
        <v>1.2289324713983085</v>
      </c>
      <c r="O19" s="249">
        <f t="shared" ref="O19:O20" si="19">SUM(C19+E19+G19+I19+K19+M19)</f>
        <v>311083</v>
      </c>
      <c r="P19" s="251">
        <f t="shared" ref="P19:P20" si="20">SUM(D19+F19+H19+J19+L19+N19)</f>
        <v>100</v>
      </c>
    </row>
    <row r="20" spans="2:16" ht="15">
      <c r="B20" s="252" t="s">
        <v>45</v>
      </c>
      <c r="C20" s="253">
        <v>79677</v>
      </c>
      <c r="D20" s="250">
        <f t="shared" si="0"/>
        <v>21.587359214936154</v>
      </c>
      <c r="E20" s="253">
        <v>124598</v>
      </c>
      <c r="F20" s="250">
        <f t="shared" si="0"/>
        <v>33.758070502938295</v>
      </c>
      <c r="G20" s="253">
        <v>72942</v>
      </c>
      <c r="H20" s="250">
        <f t="shared" si="0"/>
        <v>19.762605969801488</v>
      </c>
      <c r="I20" s="253">
        <v>17172</v>
      </c>
      <c r="J20" s="250">
        <f t="shared" si="0"/>
        <v>4.6525111693322243</v>
      </c>
      <c r="K20" s="253">
        <v>70766</v>
      </c>
      <c r="L20" s="250">
        <f t="shared" si="0"/>
        <v>19.173049464766141</v>
      </c>
      <c r="M20" s="253">
        <v>3936</v>
      </c>
      <c r="N20" s="250">
        <f t="shared" si="0"/>
        <v>1.0664036782256949</v>
      </c>
      <c r="O20" s="249">
        <f t="shared" si="19"/>
        <v>369091</v>
      </c>
      <c r="P20" s="251">
        <f t="shared" si="20"/>
        <v>100</v>
      </c>
    </row>
    <row r="21" spans="2:16" ht="15">
      <c r="B21" s="254" t="s">
        <v>51</v>
      </c>
      <c r="C21" s="255">
        <v>79537</v>
      </c>
      <c r="D21" s="250">
        <f t="shared" si="0"/>
        <v>20.93718082361984</v>
      </c>
      <c r="E21" s="255">
        <v>133746</v>
      </c>
      <c r="F21" s="250">
        <f t="shared" si="0"/>
        <v>35.207063208768993</v>
      </c>
      <c r="G21" s="255">
        <v>85067</v>
      </c>
      <c r="H21" s="250">
        <f t="shared" si="0"/>
        <v>22.392888355392699</v>
      </c>
      <c r="I21" s="255">
        <v>16638</v>
      </c>
      <c r="J21" s="250">
        <f t="shared" si="0"/>
        <v>4.3797580313990583</v>
      </c>
      <c r="K21" s="255">
        <v>61204</v>
      </c>
      <c r="L21" s="250">
        <f t="shared" si="0"/>
        <v>16.11123395562856</v>
      </c>
      <c r="M21" s="256">
        <v>3692</v>
      </c>
      <c r="N21" s="250">
        <f t="shared" si="0"/>
        <v>0.97187562519084769</v>
      </c>
      <c r="O21" s="249">
        <f>SUM(C21+E21+G21+I21+K21+M21)</f>
        <v>379884</v>
      </c>
      <c r="P21" s="251">
        <f t="shared" ref="P21" si="21">SUM(D21+F21+H21+J21+L21+N21)</f>
        <v>100</v>
      </c>
    </row>
    <row r="22" spans="2:16" ht="15">
      <c r="B22" s="410"/>
      <c r="C22" s="410"/>
      <c r="D22" s="410"/>
      <c r="E22" s="410"/>
      <c r="F22" s="410"/>
      <c r="G22" s="410"/>
      <c r="H22" s="410"/>
      <c r="I22" s="410"/>
      <c r="J22" s="410"/>
      <c r="K22" s="410"/>
      <c r="L22" s="410"/>
      <c r="M22" s="410"/>
      <c r="N22" s="410"/>
      <c r="O22" s="410"/>
      <c r="P22" s="410"/>
    </row>
    <row r="23" spans="2:16" ht="15">
      <c r="B23" s="462" t="s">
        <v>125</v>
      </c>
      <c r="C23" s="505"/>
      <c r="D23" s="505"/>
      <c r="E23" s="505"/>
      <c r="F23" s="505"/>
      <c r="G23" s="505"/>
      <c r="H23" s="505"/>
      <c r="I23" s="505"/>
      <c r="J23" s="505"/>
      <c r="K23" s="505"/>
      <c r="L23" s="505"/>
      <c r="M23" s="505"/>
      <c r="N23" s="505"/>
      <c r="O23" s="505"/>
      <c r="P23" s="505"/>
    </row>
    <row r="24" spans="2:16" ht="15">
      <c r="B24" s="410"/>
      <c r="C24" s="410"/>
      <c r="D24" s="410"/>
      <c r="E24" s="410"/>
      <c r="F24" s="410"/>
      <c r="G24" s="410"/>
      <c r="H24" s="410"/>
      <c r="I24" s="410"/>
      <c r="J24" s="410"/>
      <c r="K24" s="410"/>
      <c r="L24" s="410"/>
      <c r="M24" s="410"/>
      <c r="N24" s="410"/>
      <c r="O24" s="410"/>
      <c r="P24" s="410"/>
    </row>
    <row r="25" spans="2:16" ht="15">
      <c r="B25" s="257" t="s">
        <v>126</v>
      </c>
      <c r="C25" s="412">
        <f>SUM(C10:C11)</f>
        <v>149873</v>
      </c>
      <c r="D25" s="250">
        <f t="shared" ref="D25:D30" si="22">C25/$O25*100</f>
        <v>21.435416142245817</v>
      </c>
      <c r="E25" s="412">
        <f>SUM(E10:E11)</f>
        <v>227364</v>
      </c>
      <c r="F25" s="250">
        <f t="shared" ref="F25:F30" si="23">E25/$O25*100</f>
        <v>32.518478683722741</v>
      </c>
      <c r="G25" s="412">
        <f>SUM(G10:G11)</f>
        <v>193325</v>
      </c>
      <c r="H25" s="250">
        <f t="shared" ref="H25:H31" si="24">G25/$O25*100</f>
        <v>27.650089246893522</v>
      </c>
      <c r="I25" s="412">
        <f>SUM(I10:I11)</f>
        <v>41721</v>
      </c>
      <c r="J25" s="250">
        <f t="shared" ref="J25:J31" si="25">I25/$O25*100</f>
        <v>5.9670987894459824</v>
      </c>
      <c r="K25" s="412">
        <f>SUM(K10:K11)</f>
        <v>82657</v>
      </c>
      <c r="L25" s="250">
        <f t="shared" ref="L25:L31" si="26">K25/$O25*100</f>
        <v>11.821923842650861</v>
      </c>
      <c r="M25" s="412">
        <f>SUM(M10:M11)</f>
        <v>4244</v>
      </c>
      <c r="N25" s="250">
        <f t="shared" ref="N25:N31" si="27">M25/$O25*100</f>
        <v>0.60699329504107646</v>
      </c>
      <c r="O25" s="249">
        <f>SUM(C25+E25+G25+I25+K25+M25)</f>
        <v>699184</v>
      </c>
      <c r="P25" s="251">
        <f t="shared" ref="P25:P27" si="28">SUM(D25+F25+H25+J25+L25+N25)</f>
        <v>100.00000000000001</v>
      </c>
    </row>
    <row r="26" spans="2:16" ht="15">
      <c r="B26" s="257" t="s">
        <v>127</v>
      </c>
      <c r="C26" s="412">
        <f>SUM(C10:C12)</f>
        <v>225403</v>
      </c>
      <c r="D26" s="250">
        <f t="shared" si="22"/>
        <v>20.720939361263021</v>
      </c>
      <c r="E26" s="412">
        <f>SUM(E10:E12)</f>
        <v>380001</v>
      </c>
      <c r="F26" s="250">
        <f t="shared" si="23"/>
        <v>34.932887664402465</v>
      </c>
      <c r="G26" s="412">
        <f>SUM(G10:G12)</f>
        <v>293389</v>
      </c>
      <c r="H26" s="250">
        <f t="shared" si="24"/>
        <v>26.970784232071431</v>
      </c>
      <c r="I26" s="412">
        <f>SUM(I10:I12)</f>
        <v>56503</v>
      </c>
      <c r="J26" s="250">
        <f t="shared" si="25"/>
        <v>5.194230940712611</v>
      </c>
      <c r="K26" s="412">
        <f>SUM(K10:K12)</f>
        <v>126149</v>
      </c>
      <c r="L26" s="250">
        <f t="shared" si="26"/>
        <v>11.59667697184141</v>
      </c>
      <c r="M26" s="412">
        <f>SUM(M10:M12)</f>
        <v>6358</v>
      </c>
      <c r="N26" s="250">
        <f t="shared" si="27"/>
        <v>0.58448082970905579</v>
      </c>
      <c r="O26" s="249">
        <f t="shared" ref="O26:O35" si="29">SUM(C26+E26+G26+I26+K26+M26)</f>
        <v>1087803</v>
      </c>
      <c r="P26" s="251">
        <f t="shared" si="28"/>
        <v>99.999999999999986</v>
      </c>
    </row>
    <row r="27" spans="2:16" ht="15">
      <c r="B27" s="257" t="s">
        <v>128</v>
      </c>
      <c r="C27" s="412">
        <f>SUM(C10:C13)</f>
        <v>307406</v>
      </c>
      <c r="D27" s="250">
        <f t="shared" si="22"/>
        <v>20.969274541382813</v>
      </c>
      <c r="E27" s="412">
        <f>SUM(E10:E13)</f>
        <v>517614</v>
      </c>
      <c r="F27" s="250">
        <f t="shared" si="23"/>
        <v>35.308322129247067</v>
      </c>
      <c r="G27" s="412">
        <f>SUM(G10:G13)</f>
        <v>363931</v>
      </c>
      <c r="H27" s="250">
        <f t="shared" si="24"/>
        <v>24.825049130856225</v>
      </c>
      <c r="I27" s="412">
        <f>SUM(I10:I13)</f>
        <v>71701</v>
      </c>
      <c r="J27" s="250">
        <f t="shared" si="25"/>
        <v>4.8909844111425578</v>
      </c>
      <c r="K27" s="412">
        <f>SUM(K10:K13)</f>
        <v>195983</v>
      </c>
      <c r="L27" s="250">
        <f t="shared" si="26"/>
        <v>13.368708914087</v>
      </c>
      <c r="M27" s="412">
        <f>SUM(M10:M13)</f>
        <v>9348</v>
      </c>
      <c r="N27" s="250">
        <f t="shared" si="27"/>
        <v>0.63766087328434229</v>
      </c>
      <c r="O27" s="249">
        <f t="shared" si="29"/>
        <v>1465983</v>
      </c>
      <c r="P27" s="251">
        <f t="shared" si="28"/>
        <v>100</v>
      </c>
    </row>
    <row r="28" spans="2:16" ht="15">
      <c r="B28" s="257" t="s">
        <v>129</v>
      </c>
      <c r="C28" s="412">
        <f>SUM(C10:C14)</f>
        <v>390611</v>
      </c>
      <c r="D28" s="250">
        <f t="shared" si="22"/>
        <v>21.0353789385026</v>
      </c>
      <c r="E28" s="412">
        <f>SUM(E10:E14)</f>
        <v>659484</v>
      </c>
      <c r="F28" s="250">
        <f t="shared" si="23"/>
        <v>35.514862212993101</v>
      </c>
      <c r="G28" s="412">
        <f>SUM(G10:G14)</f>
        <v>408787</v>
      </c>
      <c r="H28" s="250">
        <f t="shared" si="24"/>
        <v>22.014201981341188</v>
      </c>
      <c r="I28" s="412">
        <f>SUM(I10:I14)</f>
        <v>97275</v>
      </c>
      <c r="J28" s="250">
        <f t="shared" si="25"/>
        <v>5.2385019526916556</v>
      </c>
      <c r="K28" s="412">
        <f>SUM(K10:K14)</f>
        <v>286544</v>
      </c>
      <c r="L28" s="250">
        <f t="shared" si="26"/>
        <v>15.431110804750222</v>
      </c>
      <c r="M28" s="412">
        <f>SUM(M10:M14)</f>
        <v>14223</v>
      </c>
      <c r="N28" s="250">
        <f t="shared" si="27"/>
        <v>0.76594410972123794</v>
      </c>
      <c r="O28" s="249">
        <f t="shared" si="29"/>
        <v>1856924</v>
      </c>
      <c r="P28" s="251">
        <f t="shared" ref="P28" si="30">SUM(D28+F28+H28+J28+L28+N28)</f>
        <v>99.999999999999986</v>
      </c>
    </row>
    <row r="29" spans="2:16" ht="15">
      <c r="B29" s="257" t="s">
        <v>130</v>
      </c>
      <c r="C29" s="412">
        <f>SUM(C10:C15)</f>
        <v>475981</v>
      </c>
      <c r="D29" s="250">
        <f t="shared" si="22"/>
        <v>21.327291554369065</v>
      </c>
      <c r="E29" s="412">
        <f>SUM(E10:E15)</f>
        <v>813374</v>
      </c>
      <c r="F29" s="250">
        <f t="shared" si="23"/>
        <v>36.444867422740366</v>
      </c>
      <c r="G29" s="412">
        <f>SUM(G10:G15)</f>
        <v>441582</v>
      </c>
      <c r="H29" s="250">
        <f t="shared" si="24"/>
        <v>19.785974774542261</v>
      </c>
      <c r="I29" s="412">
        <f>SUM(I10:I15)</f>
        <v>117273</v>
      </c>
      <c r="J29" s="250">
        <f t="shared" si="25"/>
        <v>5.2546539934483176</v>
      </c>
      <c r="K29" s="412">
        <f>SUM(K10:K15)</f>
        <v>364207</v>
      </c>
      <c r="L29" s="250">
        <f t="shared" si="26"/>
        <v>16.319031379702327</v>
      </c>
      <c r="M29" s="412">
        <f>SUM(M10:M15)</f>
        <v>19376</v>
      </c>
      <c r="N29" s="250">
        <f t="shared" si="27"/>
        <v>0.86818087519765497</v>
      </c>
      <c r="O29" s="249">
        <f t="shared" si="29"/>
        <v>2231793</v>
      </c>
      <c r="P29" s="251">
        <f t="shared" ref="P29" si="31">SUM(D29+F29+H29+J29+L29+N29)</f>
        <v>99.999999999999986</v>
      </c>
    </row>
    <row r="30" spans="2:16" ht="15">
      <c r="B30" s="257" t="s">
        <v>131</v>
      </c>
      <c r="C30" s="412">
        <f>SUM(C10:C16)</f>
        <v>573351</v>
      </c>
      <c r="D30" s="250">
        <f t="shared" si="22"/>
        <v>21.474158020463243</v>
      </c>
      <c r="E30" s="412">
        <f>SUM(E10:E16)</f>
        <v>979443</v>
      </c>
      <c r="F30" s="250">
        <f t="shared" si="23"/>
        <v>36.68383547606367</v>
      </c>
      <c r="G30" s="412">
        <f>SUM(G10:G16)</f>
        <v>479995</v>
      </c>
      <c r="H30" s="250">
        <f t="shared" si="24"/>
        <v>17.977623618049424</v>
      </c>
      <c r="I30" s="412">
        <f>SUM(I10:I16)</f>
        <v>141172</v>
      </c>
      <c r="J30" s="250">
        <f t="shared" si="25"/>
        <v>5.2874239969317873</v>
      </c>
      <c r="K30" s="412">
        <f>SUM(K10:K16)</f>
        <v>472777</v>
      </c>
      <c r="L30" s="250">
        <f t="shared" si="26"/>
        <v>17.707282286837469</v>
      </c>
      <c r="M30" s="412">
        <f>SUM(M10:M16)</f>
        <v>23220</v>
      </c>
      <c r="N30" s="250">
        <f t="shared" si="27"/>
        <v>0.86967660165440797</v>
      </c>
      <c r="O30" s="249">
        <f t="shared" si="29"/>
        <v>2669958</v>
      </c>
      <c r="P30" s="251">
        <f t="shared" ref="P30" si="32">SUM(D30+F30+H30+J30+L30+N30)</f>
        <v>100</v>
      </c>
    </row>
    <row r="31" spans="2:16" ht="15">
      <c r="B31" s="257" t="s">
        <v>132</v>
      </c>
      <c r="C31" s="412">
        <f>SUM(C10:C17)</f>
        <v>675332</v>
      </c>
      <c r="D31" s="250">
        <f>C31/$O31*100</f>
        <v>22.139034943792858</v>
      </c>
      <c r="E31" s="412">
        <f>SUM(E10:E17)</f>
        <v>1103280</v>
      </c>
      <c r="F31" s="250">
        <f>E31/$O31*100</f>
        <v>36.168217221733585</v>
      </c>
      <c r="G31" s="412">
        <f t="shared" ref="G31" si="33">SUM(G10:G17)</f>
        <v>511706</v>
      </c>
      <c r="H31" s="250">
        <f t="shared" si="24"/>
        <v>16.774974405105144</v>
      </c>
      <c r="I31" s="412">
        <f t="shared" ref="I31" si="34">SUM(I10:I17)</f>
        <v>163788</v>
      </c>
      <c r="J31" s="250">
        <f t="shared" si="25"/>
        <v>5.3693712949689107</v>
      </c>
      <c r="K31" s="412">
        <f t="shared" ref="K31" si="35">SUM(K10:K17)</f>
        <v>570195</v>
      </c>
      <c r="L31" s="250">
        <f t="shared" si="26"/>
        <v>18.692386899741116</v>
      </c>
      <c r="M31" s="412">
        <f t="shared" ref="M31" si="36">SUM(M10:M17)</f>
        <v>26112</v>
      </c>
      <c r="N31" s="250">
        <f t="shared" si="27"/>
        <v>0.8560152346583888</v>
      </c>
      <c r="O31" s="249">
        <f t="shared" si="29"/>
        <v>3050413</v>
      </c>
      <c r="P31" s="250">
        <f t="shared" ref="P31" si="37">O31/$O31*100</f>
        <v>100</v>
      </c>
    </row>
    <row r="32" spans="2:16" ht="15">
      <c r="B32" s="257" t="s">
        <v>137</v>
      </c>
      <c r="C32" s="412">
        <f>SUM(C10:C18)</f>
        <v>752474</v>
      </c>
      <c r="D32" s="250">
        <f>C32/$O32*100</f>
        <v>22.528055508651672</v>
      </c>
      <c r="E32" s="412">
        <f>SUM(E10:E18)</f>
        <v>1187727</v>
      </c>
      <c r="F32" s="250">
        <f>E32/$O32*100</f>
        <v>35.558942614793764</v>
      </c>
      <c r="G32" s="412">
        <f>SUM(G10:G18)</f>
        <v>537180</v>
      </c>
      <c r="H32" s="250">
        <f>G32/$O32*100</f>
        <v>16.082443856050183</v>
      </c>
      <c r="I32" s="412">
        <f>SUM(I10:I18)</f>
        <v>187221</v>
      </c>
      <c r="J32" s="250">
        <f>I32/$O32*100</f>
        <v>5.6051439390401194</v>
      </c>
      <c r="K32" s="412">
        <f>SUM(K10:K18)</f>
        <v>646034</v>
      </c>
      <c r="L32" s="250">
        <f>K32/$O32*100</f>
        <v>19.341385632561757</v>
      </c>
      <c r="M32" s="412">
        <f>SUM(M10:M18)</f>
        <v>29528</v>
      </c>
      <c r="N32" s="250">
        <f>M32/$O32*100</f>
        <v>0.88402844890250898</v>
      </c>
      <c r="O32" s="249">
        <f t="shared" si="29"/>
        <v>3340164</v>
      </c>
      <c r="P32" s="250">
        <f t="shared" ref="P32" si="38">O32/$O32*100</f>
        <v>100</v>
      </c>
    </row>
    <row r="33" spans="2:16" ht="15">
      <c r="B33" s="257" t="s">
        <v>134</v>
      </c>
      <c r="C33" s="412">
        <f>SUM(C10:C19)</f>
        <v>828624</v>
      </c>
      <c r="D33" s="250">
        <f>C33/$O33*100</f>
        <v>22.694274038431253</v>
      </c>
      <c r="E33" s="412">
        <f>SUM(E10:E19)</f>
        <v>1291159</v>
      </c>
      <c r="F33" s="250">
        <f>E33/$O33*100</f>
        <v>35.36213792164704</v>
      </c>
      <c r="G33" s="412">
        <f>SUM(G10:G19)</f>
        <v>573086</v>
      </c>
      <c r="H33" s="250">
        <f>G33/$O33*100</f>
        <v>15.695623988188146</v>
      </c>
      <c r="I33" s="412">
        <f>SUM(I10:I19)</f>
        <v>208653</v>
      </c>
      <c r="J33" s="250">
        <f>I33/$O33*100</f>
        <v>5.7145682009461432</v>
      </c>
      <c r="K33" s="412">
        <f>SUM(K10:K19)</f>
        <v>716374</v>
      </c>
      <c r="L33" s="250">
        <f>K33/$O33*100</f>
        <v>19.619981885640712</v>
      </c>
      <c r="M33" s="412">
        <f>SUM(M10:M19)</f>
        <v>33351</v>
      </c>
      <c r="N33" s="250">
        <f>M33/$O33*100</f>
        <v>0.91341396514670192</v>
      </c>
      <c r="O33" s="249">
        <f t="shared" si="29"/>
        <v>3651247</v>
      </c>
      <c r="P33" s="250">
        <f t="shared" ref="P33" si="39">O33/$O33*100</f>
        <v>100</v>
      </c>
    </row>
    <row r="34" spans="2:16" ht="15">
      <c r="B34" s="257" t="s">
        <v>135</v>
      </c>
      <c r="C34" s="412">
        <f>SUM(C10:C20)</f>
        <v>908301</v>
      </c>
      <c r="D34" s="250">
        <f>C34/$O34*100</f>
        <v>22.592652657562624</v>
      </c>
      <c r="E34" s="412">
        <f>SUM(E10:E20)</f>
        <v>1415757</v>
      </c>
      <c r="F34" s="250">
        <f>E34/$O34*100</f>
        <v>35.214874968224066</v>
      </c>
      <c r="G34" s="412">
        <f>SUM(G10:G20)</f>
        <v>646028</v>
      </c>
      <c r="H34" s="250">
        <f>G34/$O34*100</f>
        <v>16.068997183818873</v>
      </c>
      <c r="I34" s="412">
        <f>SUM(I10:I20)</f>
        <v>225825</v>
      </c>
      <c r="J34" s="250">
        <f>I34/$O34*100</f>
        <v>5.6170650328405225</v>
      </c>
      <c r="K34" s="412">
        <f>SUM(K10:K20)</f>
        <v>787140</v>
      </c>
      <c r="L34" s="250">
        <f>K34/$O34*100</f>
        <v>19.578950824532665</v>
      </c>
      <c r="M34" s="412">
        <f>SUM(M10:M20)</f>
        <v>37287</v>
      </c>
      <c r="N34" s="250">
        <f>M34/$O34*100</f>
        <v>0.92745933302125338</v>
      </c>
      <c r="O34" s="249">
        <f t="shared" si="29"/>
        <v>4020338</v>
      </c>
      <c r="P34" s="250">
        <f t="shared" ref="P34" si="40">O34/$O34*100</f>
        <v>100</v>
      </c>
    </row>
    <row r="35" spans="2:16" ht="15">
      <c r="B35" s="257" t="s">
        <v>136</v>
      </c>
      <c r="C35" s="412">
        <f>SUM(C10:C21)</f>
        <v>987838</v>
      </c>
      <c r="D35" s="250">
        <f>C35/$O35*100</f>
        <v>22.44973094539321</v>
      </c>
      <c r="E35" s="412">
        <f>SUM(E10:E21)</f>
        <v>1549503</v>
      </c>
      <c r="F35" s="250">
        <f>E35/$O35*100</f>
        <v>35.214200556244663</v>
      </c>
      <c r="G35" s="412">
        <f>SUM(G10:G21)</f>
        <v>731095</v>
      </c>
      <c r="H35" s="250">
        <f>G35/$O35*100</f>
        <v>16.614957154434482</v>
      </c>
      <c r="I35" s="412">
        <f>SUM(I10:I21)</f>
        <v>242463</v>
      </c>
      <c r="J35" s="250">
        <f>I35/$O35*100</f>
        <v>5.5102447103805217</v>
      </c>
      <c r="K35" s="412">
        <f>SUM(K10:K21)</f>
        <v>848344</v>
      </c>
      <c r="L35" s="250">
        <f>K35/$O35*100</f>
        <v>19.279572712467687</v>
      </c>
      <c r="M35" s="412">
        <f>SUM(M10:M21)</f>
        <v>40979</v>
      </c>
      <c r="N35" s="250">
        <f>M35/$O35*100</f>
        <v>0.93129392107943643</v>
      </c>
      <c r="O35" s="249">
        <f t="shared" si="29"/>
        <v>4400222</v>
      </c>
      <c r="P35" s="250">
        <f t="shared" ref="P35" si="41">O35/$O35*100</f>
        <v>100</v>
      </c>
    </row>
  </sheetData>
  <mergeCells count="9">
    <mergeCell ref="B23:P23"/>
    <mergeCell ref="O7:P7"/>
    <mergeCell ref="B7:B8"/>
    <mergeCell ref="I7:J7"/>
    <mergeCell ref="K7:L7"/>
    <mergeCell ref="G7:H7"/>
    <mergeCell ref="E7:F7"/>
    <mergeCell ref="C7:D7"/>
    <mergeCell ref="M7:N7"/>
  </mergeCells>
  <phoneticPr fontId="0" type="noConversion"/>
  <printOptions horizontalCentered="1" verticalCentered="1"/>
  <pageMargins left="0" right="0" top="0" bottom="0" header="0" footer="0"/>
  <pageSetup orientation="landscape" r:id="rId1"/>
  <headerFooter alignWithMargins="0">
    <oddFooter>&amp;CBARÓMETRO TURÍSTICO DE LA RIVIERA MAYA
FIDEICOMISO DE PROMOCIÓN TURÍSTICA DE LA RIVIERA MAYA&amp;R12</oddFooter>
  </headerFooter>
  <drawing r:id="rId2"/>
</worksheet>
</file>

<file path=xl/worksheets/sheet14.xml><?xml version="1.0" encoding="utf-8"?>
<worksheet xmlns="http://schemas.openxmlformats.org/spreadsheetml/2006/main" xmlns:r="http://schemas.openxmlformats.org/officeDocument/2006/relationships">
  <sheetPr codeName="Hoja12">
    <pageSetUpPr fitToPage="1"/>
  </sheetPr>
  <dimension ref="H2:P4"/>
  <sheetViews>
    <sheetView workbookViewId="0">
      <selection activeCell="N29" sqref="N29"/>
    </sheetView>
  </sheetViews>
  <sheetFormatPr baseColWidth="10" defaultRowHeight="12.75"/>
  <cols>
    <col min="1" max="1" width="5.42578125" style="7" customWidth="1"/>
    <col min="2" max="16384" width="11.42578125" style="7"/>
  </cols>
  <sheetData>
    <row r="2" spans="8:16" ht="23.25">
      <c r="H2" s="4" t="s">
        <v>140</v>
      </c>
      <c r="I2" s="51"/>
      <c r="J2" s="51"/>
      <c r="K2" s="51"/>
      <c r="L2" s="51"/>
      <c r="M2" s="51"/>
      <c r="N2" s="51"/>
      <c r="O2" s="51"/>
      <c r="P2" s="51"/>
    </row>
    <row r="3" spans="8:16" ht="23.25">
      <c r="H3" s="4" t="s">
        <v>138</v>
      </c>
      <c r="I3" s="51"/>
      <c r="J3" s="51"/>
      <c r="K3" s="51"/>
      <c r="L3" s="51"/>
      <c r="M3" s="51"/>
      <c r="N3" s="51"/>
      <c r="O3" s="51"/>
      <c r="P3" s="51"/>
    </row>
    <row r="4" spans="8:16" ht="23.25">
      <c r="H4" s="4" t="s">
        <v>357</v>
      </c>
      <c r="I4" s="51"/>
      <c r="J4" s="51"/>
      <c r="K4" s="51"/>
      <c r="L4" s="51"/>
      <c r="M4" s="51"/>
      <c r="N4" s="51"/>
      <c r="O4" s="51"/>
      <c r="P4" s="51"/>
    </row>
  </sheetData>
  <phoneticPr fontId="0" type="noConversion"/>
  <printOptions horizontalCentered="1"/>
  <pageMargins left="1.2204724409448819" right="0" top="0.55118110236220474" bottom="0.27559055118110237" header="0" footer="0.35433070866141736"/>
  <pageSetup scale="95" orientation="landscape" r:id="rId1"/>
  <headerFooter alignWithMargins="0">
    <oddFooter>&amp;CBARÓMETRO TURÍSTICO DE LA RIVIERA MAYA
FIDEICOMISO DE PROMOCIÓN TURÍSTICA DE LA RIVIERA MAYA&amp;R13</oddFooter>
  </headerFooter>
  <drawing r:id="rId2"/>
</worksheet>
</file>

<file path=xl/worksheets/sheet15.xml><?xml version="1.0" encoding="utf-8"?>
<worksheet xmlns="http://schemas.openxmlformats.org/spreadsheetml/2006/main" xmlns:r="http://schemas.openxmlformats.org/officeDocument/2006/relationships">
  <sheetPr codeName="Hoja13"/>
  <dimension ref="A2:N37"/>
  <sheetViews>
    <sheetView topLeftCell="A16" workbookViewId="0">
      <selection activeCell="C10" sqref="C10"/>
    </sheetView>
  </sheetViews>
  <sheetFormatPr baseColWidth="10" defaultRowHeight="12.75"/>
  <cols>
    <col min="1" max="1" width="4.42578125" style="7" customWidth="1"/>
    <col min="2" max="2" width="12" style="7" customWidth="1"/>
    <col min="3" max="3" width="9.140625" style="7" customWidth="1"/>
    <col min="4" max="4" width="10.28515625" style="7" customWidth="1"/>
    <col min="5" max="5" width="9.5703125" style="7" customWidth="1"/>
    <col min="6" max="6" width="8.85546875" style="7" customWidth="1"/>
    <col min="7" max="16384" width="11.42578125" style="7"/>
  </cols>
  <sheetData>
    <row r="2" spans="1:14" ht="21">
      <c r="I2" s="150" t="s">
        <v>275</v>
      </c>
    </row>
    <row r="3" spans="1:14" ht="21">
      <c r="I3" s="150" t="s">
        <v>276</v>
      </c>
      <c r="J3" s="30"/>
      <c r="K3" s="30"/>
      <c r="L3" s="30"/>
      <c r="M3" s="30"/>
      <c r="N3" s="30"/>
    </row>
    <row r="4" spans="1:14" ht="21">
      <c r="F4" s="10"/>
      <c r="G4" s="10"/>
      <c r="H4" s="10"/>
      <c r="I4" s="150" t="s">
        <v>421</v>
      </c>
    </row>
    <row r="6" spans="1:14">
      <c r="B6" s="5"/>
      <c r="C6" s="5"/>
      <c r="D6" s="5"/>
      <c r="E6" s="5"/>
      <c r="F6" s="5"/>
    </row>
    <row r="7" spans="1:14" ht="15">
      <c r="A7" s="5"/>
      <c r="B7" s="463" t="s">
        <v>32</v>
      </c>
      <c r="C7" s="513" t="s">
        <v>422</v>
      </c>
      <c r="D7" s="513"/>
      <c r="E7" s="513" t="s">
        <v>423</v>
      </c>
      <c r="F7" s="513"/>
      <c r="G7" s="5"/>
    </row>
    <row r="8" spans="1:14" ht="15">
      <c r="B8" s="514"/>
      <c r="C8" s="286" t="s">
        <v>55</v>
      </c>
      <c r="D8" s="286" t="s">
        <v>33</v>
      </c>
      <c r="E8" s="286" t="s">
        <v>55</v>
      </c>
      <c r="F8" s="286" t="s">
        <v>33</v>
      </c>
      <c r="G8" s="5"/>
    </row>
    <row r="9" spans="1:14">
      <c r="B9" s="148" t="s">
        <v>19</v>
      </c>
      <c r="C9" s="146">
        <f>SUM('COMPARATIVO PAISES DICIEMBRE'!C30)</f>
        <v>14994</v>
      </c>
      <c r="D9" s="147">
        <f t="shared" ref="D9:D35" si="0">C9/$C$36</f>
        <v>0.17185494223363287</v>
      </c>
      <c r="E9" s="146">
        <f>SUM('COMPARATIVO PAISES DICIEMBRE'!E30)</f>
        <v>13590</v>
      </c>
      <c r="F9" s="147">
        <f t="shared" ref="F9:F35" si="1">E9/$E$36</f>
        <v>0.1708638746746797</v>
      </c>
      <c r="G9" s="5"/>
    </row>
    <row r="10" spans="1:14">
      <c r="B10" s="148" t="s">
        <v>20</v>
      </c>
      <c r="C10" s="146">
        <f>SUM('COMPARATIVO PAISES DICIEMBRE'!C31)</f>
        <v>438</v>
      </c>
      <c r="D10" s="147">
        <f t="shared" si="0"/>
        <v>5.0201723821749495E-3</v>
      </c>
      <c r="E10" s="146">
        <f>SUM('COMPARATIVO PAISES DICIEMBRE'!E31)</f>
        <v>442</v>
      </c>
      <c r="F10" s="147">
        <f t="shared" si="1"/>
        <v>5.5571620755120255E-3</v>
      </c>
    </row>
    <row r="11" spans="1:14">
      <c r="B11" s="148" t="s">
        <v>147</v>
      </c>
      <c r="C11" s="146">
        <f>SUM('COMPARATIVO PAISES DICIEMBRE'!C32)</f>
        <v>1505</v>
      </c>
      <c r="D11" s="147">
        <f t="shared" si="0"/>
        <v>1.7249679075738125E-2</v>
      </c>
      <c r="E11" s="146">
        <f>SUM('COMPARATIVO PAISES DICIEMBRE'!E32)</f>
        <v>1186</v>
      </c>
      <c r="F11" s="147">
        <f t="shared" si="1"/>
        <v>1.4911299143794712E-2</v>
      </c>
    </row>
    <row r="12" spans="1:14">
      <c r="B12" s="148" t="s">
        <v>80</v>
      </c>
      <c r="C12" s="146">
        <f>SUM('COMPARATIVO PAISES DICIEMBRE'!C33)</f>
        <v>8</v>
      </c>
      <c r="D12" s="147">
        <f t="shared" si="0"/>
        <v>9.1692646249770768E-5</v>
      </c>
      <c r="E12" s="146">
        <f>SUM('COMPARATIVO PAISES DICIEMBRE'!E33)</f>
        <v>57</v>
      </c>
      <c r="F12" s="147">
        <f t="shared" si="1"/>
        <v>7.1664759797327034E-4</v>
      </c>
    </row>
    <row r="13" spans="1:14">
      <c r="B13" s="148" t="s">
        <v>21</v>
      </c>
      <c r="C13" s="146">
        <f>SUM('COMPARATIVO PAISES DICIEMBRE'!C34)</f>
        <v>143</v>
      </c>
      <c r="D13" s="147">
        <f t="shared" si="0"/>
        <v>1.6390060517146525E-3</v>
      </c>
      <c r="E13" s="146">
        <f>SUM('COMPARATIVO PAISES DICIEMBRE'!E34)</f>
        <v>142</v>
      </c>
      <c r="F13" s="147">
        <f t="shared" si="1"/>
        <v>1.7853326124948137E-3</v>
      </c>
    </row>
    <row r="14" spans="1:14">
      <c r="B14" s="148" t="s">
        <v>22</v>
      </c>
      <c r="C14" s="146">
        <f>SUM('COMPARATIVO PAISES DICIEMBRE'!C35)</f>
        <v>9967</v>
      </c>
      <c r="D14" s="147">
        <f t="shared" si="0"/>
        <v>0.11423757564643315</v>
      </c>
      <c r="E14" s="146">
        <f>SUM('COMPARATIVO PAISES DICIEMBRE'!E35)</f>
        <v>8804</v>
      </c>
      <c r="F14" s="147">
        <f t="shared" si="1"/>
        <v>0.11069062197467845</v>
      </c>
    </row>
    <row r="15" spans="1:14">
      <c r="B15" s="148" t="s">
        <v>23</v>
      </c>
      <c r="C15" s="146">
        <f>SUM('COMPARATIVO PAISES DICIEMBRE'!C36)</f>
        <v>513</v>
      </c>
      <c r="D15" s="147">
        <f t="shared" si="0"/>
        <v>5.8797909407665508E-3</v>
      </c>
      <c r="E15" s="146">
        <f>SUM('COMPARATIVO PAISES DICIEMBRE'!E36)</f>
        <v>435</v>
      </c>
      <c r="F15" s="147">
        <f t="shared" si="1"/>
        <v>5.4691527213749577E-3</v>
      </c>
    </row>
    <row r="16" spans="1:14">
      <c r="B16" s="148" t="s">
        <v>24</v>
      </c>
      <c r="C16" s="146">
        <f>SUM('COMPARATIVO PAISES DICIEMBRE'!C37)</f>
        <v>6932</v>
      </c>
      <c r="D16" s="147">
        <f t="shared" si="0"/>
        <v>7.9451677975426377E-2</v>
      </c>
      <c r="E16" s="146">
        <f>SUM('COMPARATIVO PAISES DICIEMBRE'!E37)</f>
        <v>7241</v>
      </c>
      <c r="F16" s="147">
        <f t="shared" si="1"/>
        <v>9.1039390472358775E-2</v>
      </c>
    </row>
    <row r="17" spans="2:6">
      <c r="B17" s="148" t="s">
        <v>25</v>
      </c>
      <c r="C17" s="146">
        <f>SUM('COMPARATIVO PAISES DICIEMBRE'!C38)</f>
        <v>21027</v>
      </c>
      <c r="D17" s="147">
        <f t="shared" si="0"/>
        <v>0.24100265908674123</v>
      </c>
      <c r="E17" s="146">
        <f>SUM('COMPARATIVO PAISES DICIEMBRE'!E38)</f>
        <v>21310</v>
      </c>
      <c r="F17" s="147">
        <f t="shared" si="1"/>
        <v>0.26792561952298932</v>
      </c>
    </row>
    <row r="18" spans="2:6">
      <c r="B18" s="148" t="s">
        <v>56</v>
      </c>
      <c r="C18" s="146">
        <f>SUM('COMPARATIVO PAISES DICIEMBRE'!C39)</f>
        <v>47</v>
      </c>
      <c r="D18" s="147">
        <f t="shared" si="0"/>
        <v>5.386942967174033E-4</v>
      </c>
      <c r="E18" s="146">
        <f>SUM('COMPARATIVO PAISES DICIEMBRE'!E39)</f>
        <v>33</v>
      </c>
      <c r="F18" s="147">
        <f t="shared" si="1"/>
        <v>4.1490124093189332E-4</v>
      </c>
    </row>
    <row r="19" spans="2:6">
      <c r="B19" s="148" t="s">
        <v>26</v>
      </c>
      <c r="C19" s="146">
        <f>SUM('COMPARATIVO PAISES DICIEMBRE'!C40)</f>
        <v>3071</v>
      </c>
      <c r="D19" s="147">
        <f t="shared" si="0"/>
        <v>3.519851457913075E-2</v>
      </c>
      <c r="E19" s="146">
        <f>SUM('COMPARATIVO PAISES DICIEMBRE'!E40)</f>
        <v>3603</v>
      </c>
      <c r="F19" s="147">
        <f t="shared" si="1"/>
        <v>4.529967185083672E-2</v>
      </c>
    </row>
    <row r="20" spans="2:6">
      <c r="B20" s="148" t="s">
        <v>90</v>
      </c>
      <c r="C20" s="146">
        <f>SUM('COMPARATIVO PAISES DICIEMBRE'!C41)</f>
        <v>54</v>
      </c>
      <c r="D20" s="147">
        <f t="shared" si="0"/>
        <v>6.1892536218595266E-4</v>
      </c>
      <c r="E20" s="146">
        <f>SUM('COMPARATIVO PAISES DICIEMBRE'!E41)</f>
        <v>56</v>
      </c>
      <c r="F20" s="147">
        <f t="shared" si="1"/>
        <v>7.0407483309654624E-4</v>
      </c>
    </row>
    <row r="21" spans="2:6">
      <c r="B21" s="148" t="s">
        <v>43</v>
      </c>
      <c r="C21" s="146">
        <f>SUM('COMPARATIVO PAISES DICIEMBRE'!C42)</f>
        <v>263</v>
      </c>
      <c r="D21" s="147">
        <f t="shared" si="0"/>
        <v>3.014395745461214E-3</v>
      </c>
      <c r="E21" s="146">
        <f>SUM('COMPARATIVO PAISES DICIEMBRE'!E42)</f>
        <v>150</v>
      </c>
      <c r="F21" s="147">
        <f t="shared" si="1"/>
        <v>1.8859147315086061E-3</v>
      </c>
    </row>
    <row r="22" spans="2:6">
      <c r="B22" s="148" t="s">
        <v>95</v>
      </c>
      <c r="C22" s="146">
        <f>SUM('COMPARATIVO PAISES DICIEMBRE'!C43)</f>
        <v>38</v>
      </c>
      <c r="D22" s="147">
        <f t="shared" si="0"/>
        <v>4.3554006968641115E-4</v>
      </c>
      <c r="E22" s="146">
        <f>SUM('COMPARATIVO PAISES DICIEMBRE'!E43)</f>
        <v>15</v>
      </c>
      <c r="F22" s="147">
        <f t="shared" si="1"/>
        <v>1.8859147315086061E-4</v>
      </c>
    </row>
    <row r="23" spans="2:6">
      <c r="B23" s="148" t="s">
        <v>27</v>
      </c>
      <c r="C23" s="146">
        <f>SUM('COMPARATIVO PAISES DICIEMBRE'!C44)</f>
        <v>8262</v>
      </c>
      <c r="D23" s="147">
        <f t="shared" si="0"/>
        <v>9.4695580414450767E-2</v>
      </c>
      <c r="E23" s="146">
        <f>SUM('COMPARATIVO PAISES DICIEMBRE'!E44)</f>
        <v>6845</v>
      </c>
      <c r="F23" s="147">
        <f t="shared" si="1"/>
        <v>8.6060575581176052E-2</v>
      </c>
    </row>
    <row r="24" spans="2:6">
      <c r="B24" s="148" t="s">
        <v>57</v>
      </c>
      <c r="C24" s="146">
        <f>SUM('COMPARATIVO PAISES DICIEMBRE'!C45)</f>
        <v>35</v>
      </c>
      <c r="D24" s="147">
        <f t="shared" si="0"/>
        <v>4.0115532734274714E-4</v>
      </c>
      <c r="E24" s="146">
        <f>SUM('COMPARATIVO PAISES DICIEMBRE'!E45)</f>
        <v>5</v>
      </c>
      <c r="F24" s="147">
        <f t="shared" si="1"/>
        <v>6.2863824383620204E-5</v>
      </c>
    </row>
    <row r="25" spans="2:6">
      <c r="B25" s="148" t="s">
        <v>96</v>
      </c>
      <c r="C25" s="146">
        <f>SUM('COMPARATIVO PAISES DICIEMBRE'!C46)</f>
        <v>20</v>
      </c>
      <c r="D25" s="147">
        <f t="shared" si="0"/>
        <v>2.2923161562442691E-4</v>
      </c>
      <c r="E25" s="146">
        <f>SUM('COMPARATIVO PAISES DICIEMBRE'!E46)</f>
        <v>0</v>
      </c>
      <c r="F25" s="147">
        <f t="shared" si="1"/>
        <v>0</v>
      </c>
    </row>
    <row r="26" spans="2:6">
      <c r="B26" s="148" t="s">
        <v>28</v>
      </c>
      <c r="C26" s="146">
        <f>SUM('COMPARATIVO PAISES DICIEMBRE'!C47)</f>
        <v>416</v>
      </c>
      <c r="D26" s="147">
        <f t="shared" si="0"/>
        <v>4.7680176049880799E-3</v>
      </c>
      <c r="E26" s="146">
        <f>SUM('COMPARATIVO PAISES DICIEMBRE'!E47)</f>
        <v>666</v>
      </c>
      <c r="F26" s="147">
        <f t="shared" si="1"/>
        <v>8.3734614078982104E-3</v>
      </c>
    </row>
    <row r="27" spans="2:6">
      <c r="B27" s="148" t="s">
        <v>47</v>
      </c>
      <c r="C27" s="146">
        <f>SUM('COMPARATIVO PAISES DICIEMBRE'!C48)</f>
        <v>296</v>
      </c>
      <c r="D27" s="147">
        <f t="shared" si="0"/>
        <v>3.3926279112415185E-3</v>
      </c>
      <c r="E27" s="146">
        <f>SUM('COMPARATIVO PAISES DICIEMBRE'!E48)</f>
        <v>1318</v>
      </c>
      <c r="F27" s="147">
        <f t="shared" si="1"/>
        <v>1.6570904107522284E-2</v>
      </c>
    </row>
    <row r="28" spans="2:6">
      <c r="B28" s="148" t="s">
        <v>29</v>
      </c>
      <c r="C28" s="146">
        <f>SUM('COMPARATIVO PAISES DICIEMBRE'!C49)</f>
        <v>98</v>
      </c>
      <c r="D28" s="147">
        <f t="shared" si="0"/>
        <v>1.1232349165596919E-3</v>
      </c>
      <c r="E28" s="146">
        <f>SUM('COMPARATIVO PAISES DICIEMBRE'!E49)</f>
        <v>195</v>
      </c>
      <c r="F28" s="147">
        <f t="shared" si="1"/>
        <v>2.4516891509611879E-3</v>
      </c>
    </row>
    <row r="29" spans="2:6">
      <c r="B29" s="148" t="s">
        <v>46</v>
      </c>
      <c r="C29" s="146">
        <f>SUM('COMPARATIVO PAISES DICIEMBRE'!C50)</f>
        <v>127</v>
      </c>
      <c r="D29" s="147">
        <f t="shared" si="0"/>
        <v>1.4556207592151111E-3</v>
      </c>
      <c r="E29" s="146">
        <f>SUM('COMPARATIVO PAISES DICIEMBRE'!E50)</f>
        <v>137</v>
      </c>
      <c r="F29" s="147">
        <f t="shared" si="1"/>
        <v>1.7224687881111935E-3</v>
      </c>
    </row>
    <row r="30" spans="2:6">
      <c r="B30" s="148" t="s">
        <v>104</v>
      </c>
      <c r="C30" s="146">
        <f>SUM('COMPARATIVO PAISES DICIEMBRE'!C51)</f>
        <v>63</v>
      </c>
      <c r="D30" s="147">
        <f t="shared" si="0"/>
        <v>7.220795892169448E-4</v>
      </c>
      <c r="E30" s="146">
        <f>SUM('COMPARATIVO PAISES DICIEMBRE'!E51)</f>
        <v>26</v>
      </c>
      <c r="F30" s="147">
        <f t="shared" si="1"/>
        <v>3.2689188679482507E-4</v>
      </c>
    </row>
    <row r="31" spans="2:6">
      <c r="B31" s="148" t="s">
        <v>107</v>
      </c>
      <c r="C31" s="146">
        <f>SUM('COMPARATIVO PAISES DICIEMBRE'!C52)</f>
        <v>8164</v>
      </c>
      <c r="D31" s="147">
        <f t="shared" si="0"/>
        <v>9.3572345497891063E-2</v>
      </c>
      <c r="E31" s="146">
        <f>SUM('COMPARATIVO PAISES DICIEMBRE'!E52)</f>
        <v>4084</v>
      </c>
      <c r="F31" s="147">
        <f t="shared" si="1"/>
        <v>5.134717175654098E-2</v>
      </c>
    </row>
    <row r="32" spans="2:6">
      <c r="B32" s="148" t="s">
        <v>110</v>
      </c>
      <c r="C32" s="146">
        <f>SUM('COMPARATIVO PAISES DICIEMBRE'!C53)</f>
        <v>13</v>
      </c>
      <c r="D32" s="147">
        <f t="shared" si="0"/>
        <v>1.490005501558775E-4</v>
      </c>
      <c r="E32" s="146">
        <f>SUM('COMPARATIVO PAISES DICIEMBRE'!E53)</f>
        <v>31</v>
      </c>
      <c r="F32" s="147">
        <f t="shared" si="1"/>
        <v>3.8975571117844527E-4</v>
      </c>
    </row>
    <row r="33" spans="2:7">
      <c r="B33" s="148" t="s">
        <v>30</v>
      </c>
      <c r="C33" s="146">
        <f>SUM('COMPARATIVO PAISES DICIEMBRE'!C54)</f>
        <v>7165</v>
      </c>
      <c r="D33" s="147">
        <f t="shared" si="0"/>
        <v>8.2122226297450945E-2</v>
      </c>
      <c r="E33" s="146">
        <f>SUM('COMPARATIVO PAISES DICIEMBRE'!E54)</f>
        <v>6019</v>
      </c>
      <c r="F33" s="147">
        <f t="shared" si="1"/>
        <v>7.5675471793002005E-2</v>
      </c>
    </row>
    <row r="34" spans="2:7">
      <c r="B34" s="148" t="s">
        <v>31</v>
      </c>
      <c r="C34" s="146">
        <f>SUM('COMPARATIVO PAISES DICIEMBRE'!C55)</f>
        <v>1740</v>
      </c>
      <c r="D34" s="147">
        <f t="shared" si="0"/>
        <v>1.9943150559325142E-2</v>
      </c>
      <c r="E34" s="146">
        <f>SUM('COMPARATIVO PAISES DICIEMBRE'!E55)</f>
        <v>979</v>
      </c>
      <c r="F34" s="147">
        <f t="shared" si="1"/>
        <v>1.2308736814312835E-2</v>
      </c>
    </row>
    <row r="35" spans="2:7">
      <c r="B35" s="148" t="s">
        <v>86</v>
      </c>
      <c r="C35" s="146">
        <f>SUM('COMPARATIVO PAISES DICIEMBRE'!C56)</f>
        <v>1849</v>
      </c>
      <c r="D35" s="147">
        <f t="shared" si="0"/>
        <v>2.1192462864478269E-2</v>
      </c>
      <c r="E35" s="146">
        <f>SUM('COMPARATIVO PAISES DICIEMBRE'!E56)</f>
        <v>2168</v>
      </c>
      <c r="F35" s="147">
        <f t="shared" si="1"/>
        <v>2.7257754252737718E-2</v>
      </c>
      <c r="G35" s="5"/>
    </row>
    <row r="36" spans="2:7">
      <c r="B36" s="347" t="s">
        <v>34</v>
      </c>
      <c r="C36" s="348">
        <f>SUM(C9:C35)</f>
        <v>87248</v>
      </c>
      <c r="D36" s="349">
        <f>SUM(D9:D35)</f>
        <v>1.0000000000000002</v>
      </c>
      <c r="E36" s="348">
        <f>SUM(E9:E35)</f>
        <v>79537</v>
      </c>
      <c r="F36" s="349">
        <f>SUM(F9:F35)</f>
        <v>1</v>
      </c>
      <c r="G36" s="5"/>
    </row>
    <row r="37" spans="2:7">
      <c r="B37" s="5"/>
      <c r="C37" s="5"/>
      <c r="E37" s="5"/>
      <c r="F37" s="5"/>
    </row>
  </sheetData>
  <mergeCells count="3">
    <mergeCell ref="C7:D7"/>
    <mergeCell ref="E7:F7"/>
    <mergeCell ref="B7:B8"/>
  </mergeCells>
  <phoneticPr fontId="0" type="noConversion"/>
  <pageMargins left="0.27559055118110237" right="0" top="0.31496062992125984" bottom="0.35433070866141736" header="0" footer="0.70866141732283472"/>
  <pageSetup orientation="landscape" r:id="rId1"/>
  <headerFooter alignWithMargins="0">
    <oddFooter>&amp;CBARÓMETRO TURÍSTICO DE LA RIVIERA MAYA
FIDEICOMISO DE PROMOCIÓN TURÍSTICA DE LA RIVIERA MAYA&amp;R14</oddFooter>
  </headerFooter>
  <drawing r:id="rId2"/>
</worksheet>
</file>

<file path=xl/worksheets/sheet16.xml><?xml version="1.0" encoding="utf-8"?>
<worksheet xmlns="http://schemas.openxmlformats.org/spreadsheetml/2006/main" xmlns:r="http://schemas.openxmlformats.org/officeDocument/2006/relationships">
  <dimension ref="A2:N37"/>
  <sheetViews>
    <sheetView topLeftCell="A16" workbookViewId="0">
      <selection activeCell="E11" sqref="E11"/>
    </sheetView>
  </sheetViews>
  <sheetFormatPr baseColWidth="10" defaultRowHeight="12.75"/>
  <cols>
    <col min="1" max="1" width="0.85546875" style="7" customWidth="1"/>
    <col min="2" max="2" width="12" style="7" customWidth="1"/>
    <col min="3" max="3" width="9.140625" style="7" customWidth="1"/>
    <col min="4" max="4" width="10.28515625" style="7" customWidth="1"/>
    <col min="5" max="5" width="9.5703125" style="7" customWidth="1"/>
    <col min="6" max="6" width="8.85546875" style="7" customWidth="1"/>
    <col min="7" max="16384" width="11.42578125" style="7"/>
  </cols>
  <sheetData>
    <row r="2" spans="1:14" ht="18.75">
      <c r="I2" s="226" t="s">
        <v>275</v>
      </c>
    </row>
    <row r="3" spans="1:14" ht="18.75">
      <c r="I3" s="226" t="s">
        <v>276</v>
      </c>
      <c r="J3" s="30"/>
      <c r="K3" s="30"/>
      <c r="L3" s="30"/>
      <c r="M3" s="30"/>
      <c r="N3" s="30"/>
    </row>
    <row r="4" spans="1:14" ht="15.75">
      <c r="F4" s="123"/>
      <c r="G4" s="123"/>
      <c r="H4" s="123"/>
      <c r="I4" s="417" t="s">
        <v>424</v>
      </c>
    </row>
    <row r="6" spans="1:14">
      <c r="B6" s="5"/>
      <c r="C6" s="5"/>
      <c r="D6" s="5"/>
      <c r="E6" s="5"/>
      <c r="F6" s="5"/>
    </row>
    <row r="7" spans="1:14">
      <c r="A7" s="5"/>
      <c r="B7" s="493" t="s">
        <v>32</v>
      </c>
      <c r="C7" s="493" t="s">
        <v>425</v>
      </c>
      <c r="D7" s="493"/>
      <c r="E7" s="493" t="s">
        <v>426</v>
      </c>
      <c r="F7" s="493"/>
      <c r="G7" s="5"/>
    </row>
    <row r="8" spans="1:14">
      <c r="B8" s="515"/>
      <c r="C8" s="350" t="s">
        <v>55</v>
      </c>
      <c r="D8" s="350" t="s">
        <v>33</v>
      </c>
      <c r="E8" s="350" t="s">
        <v>55</v>
      </c>
      <c r="F8" s="350" t="s">
        <v>33</v>
      </c>
      <c r="G8" s="5"/>
    </row>
    <row r="9" spans="1:14">
      <c r="B9" s="148" t="s">
        <v>19</v>
      </c>
      <c r="C9" s="146">
        <f>SUM('COMPARATIVO PAÍSES ENE-DIC'!C30)</f>
        <v>138929</v>
      </c>
      <c r="D9" s="147">
        <f t="shared" ref="D9:D35" si="0">C9/$C$36</f>
        <v>0.1383360915117805</v>
      </c>
      <c r="E9" s="146">
        <f>SUM('COMPARATIVO PAÍSES ENE-DIC'!E30)</f>
        <v>137394</v>
      </c>
      <c r="F9" s="147">
        <f t="shared" ref="F9:F35" si="1">E9/$E$36</f>
        <v>0.1390855585632462</v>
      </c>
      <c r="G9" s="5"/>
    </row>
    <row r="10" spans="1:14">
      <c r="B10" s="148" t="s">
        <v>20</v>
      </c>
      <c r="C10" s="146">
        <f>SUM('COMPARATIVO PAÍSES ENE-DIC'!C31)</f>
        <v>4031</v>
      </c>
      <c r="D10" s="147">
        <f t="shared" si="0"/>
        <v>4.0137968666296257E-3</v>
      </c>
      <c r="E10" s="146">
        <f>SUM('COMPARATIVO PAÍSES ENE-DIC'!E31)</f>
        <v>3767</v>
      </c>
      <c r="F10" s="147">
        <f t="shared" si="1"/>
        <v>3.8133783069693615E-3</v>
      </c>
    </row>
    <row r="11" spans="1:14">
      <c r="B11" s="148" t="s">
        <v>147</v>
      </c>
      <c r="C11" s="146">
        <f>SUM('COMPARATIVO PAÍSES ENE-DIC'!C32)</f>
        <v>16266</v>
      </c>
      <c r="D11" s="147">
        <f t="shared" si="0"/>
        <v>1.6196581451897167E-2</v>
      </c>
      <c r="E11" s="146">
        <f>SUM('COMPARATIVO PAÍSES ENE-DIC'!E32)</f>
        <v>17603</v>
      </c>
      <c r="F11" s="147">
        <f t="shared" si="1"/>
        <v>1.7819723476926379E-2</v>
      </c>
    </row>
    <row r="12" spans="1:14">
      <c r="B12" s="148" t="s">
        <v>80</v>
      </c>
      <c r="C12" s="146">
        <f>SUM('COMPARATIVO PAÍSES ENE-DIC'!C33)</f>
        <v>293</v>
      </c>
      <c r="D12" s="147">
        <f t="shared" si="0"/>
        <v>2.9174956137992562E-4</v>
      </c>
      <c r="E12" s="146">
        <f>SUM('COMPARATIVO PAÍSES ENE-DIC'!E33)</f>
        <v>246</v>
      </c>
      <c r="F12" s="147">
        <f t="shared" si="1"/>
        <v>2.4902868688995566E-4</v>
      </c>
    </row>
    <row r="13" spans="1:14">
      <c r="B13" s="148" t="s">
        <v>21</v>
      </c>
      <c r="C13" s="146">
        <f>SUM('COMPARATIVO PAÍSES ENE-DIC'!C34)</f>
        <v>1733</v>
      </c>
      <c r="D13" s="147">
        <f t="shared" si="0"/>
        <v>1.7256040609945772E-3</v>
      </c>
      <c r="E13" s="146">
        <f>SUM('COMPARATIVO PAÍSES ENE-DIC'!E34)</f>
        <v>1398</v>
      </c>
      <c r="F13" s="147">
        <f t="shared" si="1"/>
        <v>1.4152118059843821E-3</v>
      </c>
    </row>
    <row r="14" spans="1:14">
      <c r="B14" s="148" t="s">
        <v>22</v>
      </c>
      <c r="C14" s="146">
        <f>SUM('COMPARATIVO PAÍSES ENE-DIC'!C35)</f>
        <v>170954</v>
      </c>
      <c r="D14" s="147">
        <f t="shared" si="0"/>
        <v>0.17022441814383552</v>
      </c>
      <c r="E14" s="146">
        <f>SUM('COMPARATIVO PAÍSES ENE-DIC'!E35)</f>
        <v>168563</v>
      </c>
      <c r="F14" s="147">
        <f t="shared" si="1"/>
        <v>0.17063830304159183</v>
      </c>
    </row>
    <row r="15" spans="1:14">
      <c r="B15" s="148" t="s">
        <v>23</v>
      </c>
      <c r="C15" s="146">
        <f>SUM('COMPARATIVO PAÍSES ENE-DIC'!C36)</f>
        <v>3232</v>
      </c>
      <c r="D15" s="147">
        <f t="shared" si="0"/>
        <v>3.2182067658017735E-3</v>
      </c>
      <c r="E15" s="146">
        <f>SUM('COMPARATIVO PAÍSES ENE-DIC'!E36)</f>
        <v>2982</v>
      </c>
      <c r="F15" s="147">
        <f t="shared" si="1"/>
        <v>3.0187135947392185E-3</v>
      </c>
    </row>
    <row r="16" spans="1:14">
      <c r="B16" s="148" t="s">
        <v>24</v>
      </c>
      <c r="C16" s="146">
        <f>SUM('COMPARATIVO PAÍSES ENE-DIC'!C37)</f>
        <v>77930</v>
      </c>
      <c r="D16" s="147">
        <f t="shared" si="0"/>
        <v>7.759741746872903E-2</v>
      </c>
      <c r="E16" s="146">
        <f>SUM('COMPARATIVO PAÍSES ENE-DIC'!E37)</f>
        <v>80132</v>
      </c>
      <c r="F16" s="147">
        <f t="shared" si="1"/>
        <v>8.1118563975064742E-2</v>
      </c>
    </row>
    <row r="17" spans="2:6">
      <c r="B17" s="148" t="s">
        <v>25</v>
      </c>
      <c r="C17" s="146">
        <f>SUM('COMPARATIVO PAÍSES ENE-DIC'!C38)</f>
        <v>298900</v>
      </c>
      <c r="D17" s="147">
        <f t="shared" si="0"/>
        <v>0.29762438189918011</v>
      </c>
      <c r="E17" s="146">
        <f>SUM('COMPARATIVO PAÍSES ENE-DIC'!E38)</f>
        <v>311878</v>
      </c>
      <c r="F17" s="147">
        <f t="shared" si="1"/>
        <v>0.31571775938969748</v>
      </c>
    </row>
    <row r="18" spans="2:6">
      <c r="B18" s="148" t="s">
        <v>56</v>
      </c>
      <c r="C18" s="146">
        <f>SUM('COMPARATIVO PAÍSES ENE-DIC'!C39)</f>
        <v>335</v>
      </c>
      <c r="D18" s="147">
        <f t="shared" si="0"/>
        <v>3.3357031761868634E-4</v>
      </c>
      <c r="E18" s="146">
        <f>SUM('COMPARATIVO PAÍSES ENE-DIC'!E39)</f>
        <v>492</v>
      </c>
      <c r="F18" s="147">
        <f t="shared" si="1"/>
        <v>4.9805737377991131E-4</v>
      </c>
    </row>
    <row r="19" spans="2:6">
      <c r="B19" s="148" t="s">
        <v>26</v>
      </c>
      <c r="C19" s="146">
        <f>SUM('COMPARATIVO PAÍSES ENE-DIC'!C40)</f>
        <v>36171</v>
      </c>
      <c r="D19" s="147">
        <f t="shared" si="0"/>
        <v>3.6016632712195532E-2</v>
      </c>
      <c r="E19" s="146">
        <f>SUM('COMPARATIVO PAÍSES ENE-DIC'!E40)</f>
        <v>37827</v>
      </c>
      <c r="F19" s="147">
        <f t="shared" si="1"/>
        <v>3.8292716012139641E-2</v>
      </c>
    </row>
    <row r="20" spans="2:6">
      <c r="B20" s="148" t="s">
        <v>90</v>
      </c>
      <c r="C20" s="146">
        <f>SUM('COMPARATIVO PAÍSES ENE-DIC'!C41)</f>
        <v>496</v>
      </c>
      <c r="D20" s="147">
        <f t="shared" si="0"/>
        <v>4.938832165339355E-4</v>
      </c>
      <c r="E20" s="146">
        <f>SUM('COMPARATIVO PAÍSES ENE-DIC'!E41)</f>
        <v>519</v>
      </c>
      <c r="F20" s="147">
        <f t="shared" si="1"/>
        <v>5.253897906336869E-4</v>
      </c>
    </row>
    <row r="21" spans="2:6">
      <c r="B21" s="148" t="s">
        <v>43</v>
      </c>
      <c r="C21" s="146">
        <f>SUM('COMPARATIVO PAÍSES ENE-DIC'!C42)</f>
        <v>3349</v>
      </c>
      <c r="D21" s="147">
        <f t="shared" si="0"/>
        <v>3.3347074438954639E-3</v>
      </c>
      <c r="E21" s="146">
        <f>SUM('COMPARATIVO PAÍSES ENE-DIC'!E42)</f>
        <v>3330</v>
      </c>
      <c r="F21" s="147">
        <f t="shared" si="1"/>
        <v>3.3709980786323264E-3</v>
      </c>
    </row>
    <row r="22" spans="2:6">
      <c r="B22" s="148" t="s">
        <v>95</v>
      </c>
      <c r="C22" s="146">
        <f>SUM('COMPARATIVO PAÍSES ENE-DIC'!C43)</f>
        <v>204</v>
      </c>
      <c r="D22" s="147">
        <f t="shared" si="0"/>
        <v>2.0312938744540898E-4</v>
      </c>
      <c r="E22" s="146">
        <f>SUM('COMPARATIVO PAÍSES ENE-DIC'!E43)</f>
        <v>317</v>
      </c>
      <c r="F22" s="147">
        <f t="shared" si="1"/>
        <v>3.2090282009803226E-4</v>
      </c>
    </row>
    <row r="23" spans="2:6">
      <c r="B23" s="148" t="s">
        <v>27</v>
      </c>
      <c r="C23" s="146">
        <f>SUM('COMPARATIVO PAÍSES ENE-DIC'!C44)</f>
        <v>93051</v>
      </c>
      <c r="D23" s="147">
        <f t="shared" si="0"/>
        <v>9.2653885446974268E-2</v>
      </c>
      <c r="E23" s="146">
        <f>SUM('COMPARATIVO PAÍSES ENE-DIC'!E44)</f>
        <v>92250</v>
      </c>
      <c r="F23" s="147">
        <f t="shared" si="1"/>
        <v>9.3385757583733367E-2</v>
      </c>
    </row>
    <row r="24" spans="2:6">
      <c r="B24" s="148" t="s">
        <v>57</v>
      </c>
      <c r="C24" s="146">
        <f>SUM('COMPARATIVO PAÍSES ENE-DIC'!C45)</f>
        <v>215</v>
      </c>
      <c r="D24" s="147">
        <f t="shared" si="0"/>
        <v>2.1408244265079868E-4</v>
      </c>
      <c r="E24" s="146">
        <f>SUM('COMPARATIVO PAÍSES ENE-DIC'!E45)</f>
        <v>325</v>
      </c>
      <c r="F24" s="147">
        <f t="shared" si="1"/>
        <v>3.2900131398063244E-4</v>
      </c>
    </row>
    <row r="25" spans="2:6">
      <c r="B25" s="148" t="s">
        <v>96</v>
      </c>
      <c r="C25" s="146">
        <f>SUM('COMPARATIVO PAÍSES ENE-DIC'!C46)</f>
        <v>169</v>
      </c>
      <c r="D25" s="147">
        <f t="shared" si="0"/>
        <v>1.6827875724644174E-4</v>
      </c>
      <c r="E25" s="146">
        <f>SUM('COMPARATIVO PAÍSES ENE-DIC'!E46)</f>
        <v>180</v>
      </c>
      <c r="F25" s="147">
        <f t="shared" si="1"/>
        <v>1.8221611235850414E-4</v>
      </c>
    </row>
    <row r="26" spans="2:6">
      <c r="B26" s="148" t="s">
        <v>28</v>
      </c>
      <c r="C26" s="146">
        <f>SUM('COMPARATIVO PAÍSES ENE-DIC'!C47)</f>
        <v>3862</v>
      </c>
      <c r="D26" s="147">
        <f t="shared" si="0"/>
        <v>3.8455181093831835E-3</v>
      </c>
      <c r="E26" s="146">
        <f>SUM('COMPARATIVO PAÍSES ENE-DIC'!E47)</f>
        <v>7409</v>
      </c>
      <c r="F26" s="147">
        <f t="shared" si="1"/>
        <v>7.5002176470230948E-3</v>
      </c>
    </row>
    <row r="27" spans="2:6">
      <c r="B27" s="148" t="s">
        <v>47</v>
      </c>
      <c r="C27" s="146">
        <f>SUM('COMPARATIVO PAÍSES ENE-DIC'!C48)</f>
        <v>3061</v>
      </c>
      <c r="D27" s="147">
        <f t="shared" si="0"/>
        <v>3.0479365439725339E-3</v>
      </c>
      <c r="E27" s="146">
        <f>SUM('COMPARATIVO PAÍSES ENE-DIC'!E48)</f>
        <v>5740</v>
      </c>
      <c r="F27" s="147">
        <f t="shared" si="1"/>
        <v>5.8106693607656319E-3</v>
      </c>
    </row>
    <row r="28" spans="2:6">
      <c r="B28" s="148" t="s">
        <v>29</v>
      </c>
      <c r="C28" s="146">
        <f>SUM('COMPARATIVO PAÍSES ENE-DIC'!C49)</f>
        <v>1714</v>
      </c>
      <c r="D28" s="147">
        <f t="shared" si="0"/>
        <v>1.7066851474579951E-3</v>
      </c>
      <c r="E28" s="146">
        <f>SUM('COMPARATIVO PAÍSES ENE-DIC'!E49)</f>
        <v>2446</v>
      </c>
      <c r="F28" s="147">
        <f t="shared" si="1"/>
        <v>2.476114504605006E-3</v>
      </c>
    </row>
    <row r="29" spans="2:6">
      <c r="B29" s="148" t="s">
        <v>46</v>
      </c>
      <c r="C29" s="146">
        <f>SUM('COMPARATIVO PAÍSES ENE-DIC'!C50)</f>
        <v>1609</v>
      </c>
      <c r="D29" s="147">
        <f t="shared" si="0"/>
        <v>1.6021332568610933E-3</v>
      </c>
      <c r="E29" s="146">
        <f>SUM('COMPARATIVO PAÍSES ENE-DIC'!E50)</f>
        <v>1115</v>
      </c>
      <c r="F29" s="147">
        <f t="shared" si="1"/>
        <v>1.1287275848874006E-3</v>
      </c>
    </row>
    <row r="30" spans="2:6">
      <c r="B30" s="148" t="s">
        <v>104</v>
      </c>
      <c r="C30" s="146">
        <f>SUM('COMPARATIVO PAÍSES ENE-DIC'!C51)</f>
        <v>718</v>
      </c>
      <c r="D30" s="147">
        <f t="shared" si="0"/>
        <v>7.1493578522452764E-4</v>
      </c>
      <c r="E30" s="146">
        <f>SUM('COMPARATIVO PAÍSES ENE-DIC'!E51)</f>
        <v>1106</v>
      </c>
      <c r="F30" s="147">
        <f t="shared" si="1"/>
        <v>1.1196167792694753E-3</v>
      </c>
    </row>
    <row r="31" spans="2:6">
      <c r="B31" s="148" t="s">
        <v>107</v>
      </c>
      <c r="C31" s="146">
        <f>SUM('COMPARATIVO PAÍSES ENE-DIC'!C52)</f>
        <v>82236</v>
      </c>
      <c r="D31" s="147">
        <f t="shared" si="0"/>
        <v>8.1885040715493393E-2</v>
      </c>
      <c r="E31" s="146">
        <f>SUM('COMPARATIVO PAÍSES ENE-DIC'!E52)</f>
        <v>52621</v>
      </c>
      <c r="F31" s="147">
        <f t="shared" si="1"/>
        <v>5.3268855824538032E-2</v>
      </c>
    </row>
    <row r="32" spans="2:6">
      <c r="B32" s="148" t="s">
        <v>110</v>
      </c>
      <c r="C32" s="146">
        <f>SUM('COMPARATIVO PAÍSES ENE-DIC'!C53)</f>
        <v>165</v>
      </c>
      <c r="D32" s="147">
        <f t="shared" si="0"/>
        <v>1.642958280808455E-4</v>
      </c>
      <c r="E32" s="146">
        <f>SUM('COMPARATIVO PAÍSES ENE-DIC'!E53)</f>
        <v>280</v>
      </c>
      <c r="F32" s="147">
        <f t="shared" si="1"/>
        <v>2.8344728589100644E-4</v>
      </c>
    </row>
    <row r="33" spans="2:7">
      <c r="B33" s="148" t="s">
        <v>30</v>
      </c>
      <c r="C33" s="146">
        <f>SUM('COMPARATIVO PAÍSES ENE-DIC'!C54)</f>
        <v>33179</v>
      </c>
      <c r="D33" s="147">
        <f t="shared" si="0"/>
        <v>3.303740169632953E-2</v>
      </c>
      <c r="E33" s="146">
        <f>SUM('COMPARATIVO PAÍSES ENE-DIC'!E54)</f>
        <v>31584</v>
      </c>
      <c r="F33" s="147">
        <f t="shared" si="1"/>
        <v>3.1972853848505525E-2</v>
      </c>
    </row>
    <row r="34" spans="2:7">
      <c r="B34" s="148" t="s">
        <v>31</v>
      </c>
      <c r="C34" s="146">
        <f>SUM('COMPARATIVO PAÍSES ENE-DIC'!C55)</f>
        <v>11620</v>
      </c>
      <c r="D34" s="147">
        <f>C34/$C$36</f>
        <v>1.1570409226057119E-2</v>
      </c>
      <c r="E34" s="146">
        <f>SUM('COMPARATIVO PAÍSES ENE-DIC'!E55)</f>
        <v>9880</v>
      </c>
      <c r="F34" s="147">
        <f t="shared" si="1"/>
        <v>1.0001639945011227E-2</v>
      </c>
    </row>
    <row r="35" spans="2:7">
      <c r="B35" s="148" t="s">
        <v>86</v>
      </c>
      <c r="C35" s="146">
        <f>SUM('COMPARATIVO PAÍSES ENE-DIC'!C56)</f>
        <v>19864</v>
      </c>
      <c r="D35" s="147">
        <f t="shared" si="0"/>
        <v>1.9779226236350998E-2</v>
      </c>
      <c r="E35" s="146">
        <f>SUM('COMPARATIVO PAÍSES ENE-DIC'!E56)</f>
        <v>16454</v>
      </c>
      <c r="F35" s="147">
        <f t="shared" si="1"/>
        <v>1.6656577293037926E-2</v>
      </c>
      <c r="G35" s="5"/>
    </row>
    <row r="36" spans="2:7">
      <c r="B36" s="347" t="s">
        <v>34</v>
      </c>
      <c r="C36" s="348">
        <f>SUM(C9:C35)</f>
        <v>1004286</v>
      </c>
      <c r="D36" s="349">
        <f>SUM(D9:D35)</f>
        <v>1</v>
      </c>
      <c r="E36" s="348">
        <f>SUM(E9:E35)</f>
        <v>987838</v>
      </c>
      <c r="F36" s="349">
        <f>SUM(F9:F35)</f>
        <v>1</v>
      </c>
      <c r="G36" s="5"/>
    </row>
    <row r="37" spans="2:7">
      <c r="B37" s="5"/>
      <c r="C37" s="5"/>
      <c r="E37" s="5"/>
      <c r="F37" s="5"/>
    </row>
  </sheetData>
  <mergeCells count="3">
    <mergeCell ref="B7:B8"/>
    <mergeCell ref="C7:D7"/>
    <mergeCell ref="E7:F7"/>
  </mergeCells>
  <pageMargins left="0.70866141732283472" right="0.70866141732283472" top="0.74803149606299213" bottom="0.74803149606299213" header="0.31496062992125984" footer="0.31496062992125984"/>
  <pageSetup orientation="landscape" r:id="rId1"/>
  <headerFooter>
    <oddFooter>&amp;CBARÓMETRO TURÍSTICO DE LA RIVIERA MAYA
FIDEICOMISO DE PROMOCIÓN TURÍSTICA DE LA RIVIERA MAYA&amp;R15</oddFooter>
  </headerFooter>
  <drawing r:id="rId2"/>
</worksheet>
</file>

<file path=xl/worksheets/sheet17.xml><?xml version="1.0" encoding="utf-8"?>
<worksheet xmlns="http://schemas.openxmlformats.org/spreadsheetml/2006/main" xmlns:r="http://schemas.openxmlformats.org/officeDocument/2006/relationships">
  <sheetPr codeName="Hoja14">
    <pageSetUpPr fitToPage="1"/>
  </sheetPr>
  <dimension ref="A2:Q38"/>
  <sheetViews>
    <sheetView topLeftCell="A10" workbookViewId="0">
      <selection activeCell="C8" sqref="C8:D8"/>
    </sheetView>
  </sheetViews>
  <sheetFormatPr baseColWidth="10" defaultRowHeight="12.75"/>
  <cols>
    <col min="1" max="1" width="1.7109375" style="7" customWidth="1"/>
    <col min="2" max="2" width="16.42578125" style="7" customWidth="1"/>
    <col min="3" max="3" width="6.5703125" style="44" bestFit="1" customWidth="1"/>
    <col min="4" max="4" width="9.42578125" style="7" customWidth="1"/>
    <col min="5" max="5" width="6.5703125" style="44" bestFit="1" customWidth="1"/>
    <col min="6" max="6" width="9.42578125" style="7" customWidth="1"/>
    <col min="7" max="7" width="6.5703125" style="44" bestFit="1" customWidth="1"/>
    <col min="8" max="8" width="9.42578125" style="7" customWidth="1"/>
    <col min="9" max="9" width="6.5703125" style="44" bestFit="1" customWidth="1"/>
    <col min="10" max="10" width="9.42578125" style="7" customWidth="1"/>
    <col min="11" max="11" width="6.5703125" style="44" bestFit="1" customWidth="1"/>
    <col min="12" max="12" width="9.42578125" style="7" customWidth="1"/>
    <col min="13" max="13" width="6.5703125" style="44" bestFit="1" customWidth="1"/>
    <col min="14" max="14" width="9.42578125" style="7" customWidth="1"/>
    <col min="15" max="15" width="7.5703125" style="7" bestFit="1" customWidth="1"/>
    <col min="16" max="16" width="11.42578125" style="7"/>
    <col min="17" max="17" width="8.140625" style="7" customWidth="1"/>
    <col min="18" max="16384" width="11.42578125" style="7"/>
  </cols>
  <sheetData>
    <row r="2" spans="1:17" ht="18.75">
      <c r="A2" s="12"/>
      <c r="B2" s="12"/>
      <c r="C2" s="7"/>
      <c r="D2" s="22"/>
      <c r="E2" s="22"/>
      <c r="F2" s="22"/>
      <c r="G2" s="22"/>
      <c r="H2" s="22"/>
      <c r="I2" s="22"/>
      <c r="J2" s="22"/>
      <c r="K2" s="22"/>
      <c r="M2" s="22"/>
    </row>
    <row r="3" spans="1:17" ht="21">
      <c r="A3" s="12"/>
      <c r="B3" s="12"/>
      <c r="C3" s="7"/>
      <c r="D3" s="22"/>
      <c r="E3" s="22"/>
      <c r="F3" s="22"/>
      <c r="G3" s="22"/>
      <c r="H3" s="22"/>
      <c r="I3" s="22"/>
      <c r="J3" s="22"/>
      <c r="K3" s="22"/>
      <c r="L3" s="150" t="s">
        <v>271</v>
      </c>
      <c r="M3" s="22"/>
    </row>
    <row r="4" spans="1:17" ht="21">
      <c r="A4" s="12"/>
      <c r="B4" s="12"/>
      <c r="C4" s="7"/>
      <c r="D4" s="10"/>
      <c r="E4" s="10"/>
      <c r="F4" s="10"/>
      <c r="G4" s="10"/>
      <c r="H4" s="10"/>
      <c r="I4" s="10"/>
      <c r="J4" s="10"/>
      <c r="K4" s="10"/>
      <c r="L4" s="150" t="s">
        <v>38</v>
      </c>
      <c r="M4" s="10"/>
    </row>
    <row r="5" spans="1:17" ht="18.75">
      <c r="L5" s="233" t="s">
        <v>364</v>
      </c>
    </row>
    <row r="6" spans="1:17">
      <c r="D6" s="5"/>
    </row>
    <row r="7" spans="1:17" ht="6" customHeight="1">
      <c r="C7" s="52"/>
      <c r="D7" s="5"/>
      <c r="I7" s="52"/>
      <c r="K7" s="52"/>
      <c r="M7" s="52"/>
    </row>
    <row r="8" spans="1:17" ht="15" customHeight="1">
      <c r="B8" s="502" t="s">
        <v>32</v>
      </c>
      <c r="C8" s="519" t="s">
        <v>358</v>
      </c>
      <c r="D8" s="519"/>
      <c r="E8" s="517" t="s">
        <v>359</v>
      </c>
      <c r="F8" s="518"/>
      <c r="G8" s="517" t="s">
        <v>360</v>
      </c>
      <c r="H8" s="518"/>
      <c r="I8" s="517" t="s">
        <v>361</v>
      </c>
      <c r="J8" s="518"/>
      <c r="K8" s="517" t="s">
        <v>362</v>
      </c>
      <c r="L8" s="518"/>
      <c r="M8" s="517" t="s">
        <v>363</v>
      </c>
      <c r="N8" s="518"/>
      <c r="O8" s="469" t="s">
        <v>227</v>
      </c>
      <c r="P8" s="469"/>
      <c r="Q8" s="497" t="s">
        <v>365</v>
      </c>
    </row>
    <row r="9" spans="1:17" ht="15">
      <c r="B9" s="504"/>
      <c r="C9" s="292" t="s">
        <v>55</v>
      </c>
      <c r="D9" s="292" t="s">
        <v>33</v>
      </c>
      <c r="E9" s="292" t="s">
        <v>55</v>
      </c>
      <c r="F9" s="292" t="s">
        <v>33</v>
      </c>
      <c r="G9" s="292" t="s">
        <v>55</v>
      </c>
      <c r="H9" s="292" t="s">
        <v>33</v>
      </c>
      <c r="I9" s="292" t="s">
        <v>55</v>
      </c>
      <c r="J9" s="292" t="s">
        <v>33</v>
      </c>
      <c r="K9" s="292" t="s">
        <v>55</v>
      </c>
      <c r="L9" s="292" t="s">
        <v>33</v>
      </c>
      <c r="M9" s="292" t="s">
        <v>55</v>
      </c>
      <c r="N9" s="292" t="s">
        <v>33</v>
      </c>
      <c r="O9" s="292" t="s">
        <v>55</v>
      </c>
      <c r="P9" s="292" t="s">
        <v>33</v>
      </c>
      <c r="Q9" s="516"/>
    </row>
    <row r="10" spans="1:17" ht="15">
      <c r="B10" s="351" t="s">
        <v>19</v>
      </c>
      <c r="C10" s="215">
        <v>12255</v>
      </c>
      <c r="D10" s="216">
        <f>C10/$C$37</f>
        <v>0.15674161614611312</v>
      </c>
      <c r="E10" s="215">
        <v>11336</v>
      </c>
      <c r="F10" s="216">
        <f>E10/$E$37</f>
        <v>0.15813187886227628</v>
      </c>
      <c r="G10" s="215">
        <v>13248</v>
      </c>
      <c r="H10" s="216">
        <f>G10/$G$37</f>
        <v>0.17540050311134647</v>
      </c>
      <c r="I10" s="215">
        <v>14819</v>
      </c>
      <c r="J10" s="216">
        <f>I10/$I$37</f>
        <v>0.18071290074753363</v>
      </c>
      <c r="K10" s="215">
        <v>11750</v>
      </c>
      <c r="L10" s="216">
        <f>K10/$K$37</f>
        <v>0.14121747491136349</v>
      </c>
      <c r="M10" s="215">
        <v>8927</v>
      </c>
      <c r="N10" s="216">
        <f>M10/$M$37</f>
        <v>0.10456834953730819</v>
      </c>
      <c r="O10" s="153">
        <f>SUM(C10,E10,G10,I10,K10,M10,)</f>
        <v>72335</v>
      </c>
      <c r="P10" s="419">
        <f>O10/$O$37</f>
        <v>0.15197035175773824</v>
      </c>
      <c r="Q10" s="420">
        <v>2</v>
      </c>
    </row>
    <row r="11" spans="1:17" ht="15">
      <c r="B11" s="351" t="s">
        <v>20</v>
      </c>
      <c r="C11" s="215">
        <v>395</v>
      </c>
      <c r="D11" s="216">
        <f t="shared" ref="D11:D36" si="0">C11/$C$37</f>
        <v>5.0520553551786761E-3</v>
      </c>
      <c r="E11" s="215">
        <v>450</v>
      </c>
      <c r="F11" s="216">
        <f t="shared" ref="F11:F36" si="1">E11/$E$37</f>
        <v>6.277288769232915E-3</v>
      </c>
      <c r="G11" s="215">
        <v>277</v>
      </c>
      <c r="H11" s="216">
        <f t="shared" ref="H11:H36" si="2">G11/$G$37</f>
        <v>3.6674169204289685E-3</v>
      </c>
      <c r="I11" s="215">
        <v>400</v>
      </c>
      <c r="J11" s="216">
        <f t="shared" ref="J11:J36" si="3">I11/$I$37</f>
        <v>4.8778703218174948E-3</v>
      </c>
      <c r="K11" s="215">
        <v>194</v>
      </c>
      <c r="L11" s="216">
        <f t="shared" ref="L11:L36" si="4">K11/$K$37</f>
        <v>2.3315906496003845E-3</v>
      </c>
      <c r="M11" s="215">
        <v>328</v>
      </c>
      <c r="N11" s="216">
        <f t="shared" ref="N11:N36" si="5">M11/$M$37</f>
        <v>3.8420990980438095E-3</v>
      </c>
      <c r="O11" s="153">
        <f t="shared" ref="O11:O36" si="6">SUM(C11,E11,G11,I11,K11,M11,)</f>
        <v>2044</v>
      </c>
      <c r="P11" s="419">
        <f t="shared" ref="P11:P36" si="7">O11/$O$37</f>
        <v>4.2942890577565068E-3</v>
      </c>
      <c r="Q11" s="420"/>
    </row>
    <row r="12" spans="1:17" ht="15">
      <c r="B12" s="351" t="s">
        <v>147</v>
      </c>
      <c r="C12" s="215">
        <v>1351</v>
      </c>
      <c r="D12" s="216">
        <f t="shared" si="0"/>
        <v>1.7279308316066815E-2</v>
      </c>
      <c r="E12" s="215">
        <v>1432</v>
      </c>
      <c r="F12" s="216">
        <f t="shared" si="1"/>
        <v>1.9975727816758965E-2</v>
      </c>
      <c r="G12" s="215">
        <v>1420</v>
      </c>
      <c r="H12" s="216">
        <f t="shared" si="2"/>
        <v>1.8800476631801934E-2</v>
      </c>
      <c r="I12" s="215">
        <v>1412</v>
      </c>
      <c r="J12" s="216">
        <f t="shared" si="3"/>
        <v>1.7218882236015757E-2</v>
      </c>
      <c r="K12" s="215">
        <v>1589</v>
      </c>
      <c r="L12" s="216">
        <f t="shared" si="4"/>
        <v>1.9097410011417584E-2</v>
      </c>
      <c r="M12" s="215">
        <v>1311</v>
      </c>
      <c r="N12" s="216">
        <f t="shared" si="5"/>
        <v>1.5356682675412908E-2</v>
      </c>
      <c r="O12" s="153">
        <f t="shared" si="6"/>
        <v>8515</v>
      </c>
      <c r="P12" s="419">
        <f t="shared" si="7"/>
        <v>1.7889369533657856E-2</v>
      </c>
      <c r="Q12" s="420">
        <v>9</v>
      </c>
    </row>
    <row r="13" spans="1:17" ht="15">
      <c r="B13" s="351" t="s">
        <v>80</v>
      </c>
      <c r="C13" s="215">
        <v>51</v>
      </c>
      <c r="D13" s="216">
        <f t="shared" si="0"/>
        <v>6.5229069142813288E-4</v>
      </c>
      <c r="E13" s="215">
        <v>17</v>
      </c>
      <c r="F13" s="216">
        <f t="shared" si="1"/>
        <v>2.3714202017102124E-4</v>
      </c>
      <c r="G13" s="215">
        <v>28</v>
      </c>
      <c r="H13" s="216">
        <f t="shared" si="2"/>
        <v>3.7071362372567191E-4</v>
      </c>
      <c r="I13" s="215">
        <v>15</v>
      </c>
      <c r="J13" s="216">
        <f t="shared" si="3"/>
        <v>1.8292013706815605E-4</v>
      </c>
      <c r="K13" s="215">
        <v>12</v>
      </c>
      <c r="L13" s="216">
        <f t="shared" si="4"/>
        <v>1.4422210203713718E-4</v>
      </c>
      <c r="M13" s="215">
        <v>18</v>
      </c>
      <c r="N13" s="216">
        <f t="shared" si="5"/>
        <v>2.1084690172191637E-4</v>
      </c>
      <c r="O13" s="153">
        <f t="shared" si="6"/>
        <v>141</v>
      </c>
      <c r="P13" s="419">
        <f t="shared" si="7"/>
        <v>2.9623031171412302E-4</v>
      </c>
      <c r="Q13" s="420"/>
    </row>
    <row r="14" spans="1:17" ht="15">
      <c r="B14" s="351" t="s">
        <v>21</v>
      </c>
      <c r="C14" s="215">
        <v>259</v>
      </c>
      <c r="D14" s="216">
        <f t="shared" si="0"/>
        <v>3.3126135113703222E-3</v>
      </c>
      <c r="E14" s="215">
        <v>256</v>
      </c>
      <c r="F14" s="216">
        <f t="shared" si="1"/>
        <v>3.5710798331636141E-3</v>
      </c>
      <c r="G14" s="215">
        <v>155</v>
      </c>
      <c r="H14" s="216">
        <f t="shared" si="2"/>
        <v>2.0521647027671123E-3</v>
      </c>
      <c r="I14" s="215">
        <v>129</v>
      </c>
      <c r="J14" s="216">
        <f t="shared" si="3"/>
        <v>1.573113178786142E-3</v>
      </c>
      <c r="K14" s="215">
        <v>46</v>
      </c>
      <c r="L14" s="216">
        <f t="shared" si="4"/>
        <v>5.5285139114235921E-4</v>
      </c>
      <c r="M14" s="215">
        <v>14</v>
      </c>
      <c r="N14" s="216">
        <f t="shared" si="5"/>
        <v>1.6399203467260161E-4</v>
      </c>
      <c r="O14" s="153">
        <f t="shared" si="6"/>
        <v>859</v>
      </c>
      <c r="P14" s="419">
        <f t="shared" si="7"/>
        <v>1.8046938848399411E-3</v>
      </c>
      <c r="Q14" s="420"/>
    </row>
    <row r="15" spans="1:17" ht="15">
      <c r="B15" s="351" t="s">
        <v>22</v>
      </c>
      <c r="C15" s="215">
        <v>6508</v>
      </c>
      <c r="D15" s="216">
        <f t="shared" si="0"/>
        <v>8.3237408231652724E-2</v>
      </c>
      <c r="E15" s="215">
        <v>6005</v>
      </c>
      <c r="F15" s="216">
        <f t="shared" si="1"/>
        <v>8.3766931242763687E-2</v>
      </c>
      <c r="G15" s="215">
        <v>8601</v>
      </c>
      <c r="H15" s="216">
        <f t="shared" si="2"/>
        <v>0.11387528134516087</v>
      </c>
      <c r="I15" s="215">
        <v>12447</v>
      </c>
      <c r="J15" s="216">
        <f t="shared" si="3"/>
        <v>0.1517871297391559</v>
      </c>
      <c r="K15" s="215">
        <v>13061</v>
      </c>
      <c r="L15" s="216">
        <f t="shared" si="4"/>
        <v>0.15697373955892074</v>
      </c>
      <c r="M15" s="215">
        <v>20683</v>
      </c>
      <c r="N15" s="216">
        <f t="shared" si="5"/>
        <v>0.24227480379524424</v>
      </c>
      <c r="O15" s="153">
        <f t="shared" si="6"/>
        <v>67305</v>
      </c>
      <c r="P15" s="419">
        <f t="shared" si="7"/>
        <v>0.14140270304907129</v>
      </c>
      <c r="Q15" s="420">
        <v>3</v>
      </c>
    </row>
    <row r="16" spans="1:17" ht="15">
      <c r="B16" s="351" t="s">
        <v>23</v>
      </c>
      <c r="C16" s="215">
        <v>768</v>
      </c>
      <c r="D16" s="216">
        <f t="shared" si="0"/>
        <v>9.8227304120942372E-3</v>
      </c>
      <c r="E16" s="215">
        <v>929</v>
      </c>
      <c r="F16" s="216">
        <f t="shared" si="1"/>
        <v>1.2959113925816397E-2</v>
      </c>
      <c r="G16" s="215">
        <v>394</v>
      </c>
      <c r="H16" s="216">
        <f t="shared" si="2"/>
        <v>5.2164702767112407E-3</v>
      </c>
      <c r="I16" s="215">
        <v>56</v>
      </c>
      <c r="J16" s="216">
        <f t="shared" si="3"/>
        <v>6.8290184505444924E-4</v>
      </c>
      <c r="K16" s="215">
        <v>32</v>
      </c>
      <c r="L16" s="216">
        <f t="shared" si="4"/>
        <v>3.8459227209903249E-4</v>
      </c>
      <c r="M16" s="215">
        <v>33</v>
      </c>
      <c r="N16" s="216">
        <f t="shared" si="5"/>
        <v>3.8655265315684666E-4</v>
      </c>
      <c r="O16" s="153">
        <f t="shared" si="6"/>
        <v>2212</v>
      </c>
      <c r="P16" s="419">
        <f t="shared" si="7"/>
        <v>4.6472443227775903E-3</v>
      </c>
      <c r="Q16" s="420"/>
    </row>
    <row r="17" spans="2:17" ht="15">
      <c r="B17" s="351" t="s">
        <v>24</v>
      </c>
      <c r="C17" s="215">
        <v>8184</v>
      </c>
      <c r="D17" s="216">
        <f t="shared" si="0"/>
        <v>0.10467347095387922</v>
      </c>
      <c r="E17" s="215">
        <v>9483</v>
      </c>
      <c r="F17" s="216">
        <f t="shared" si="1"/>
        <v>0.13228339866363498</v>
      </c>
      <c r="G17" s="215">
        <v>9175</v>
      </c>
      <c r="H17" s="216">
        <f t="shared" si="2"/>
        <v>0.12147491063153713</v>
      </c>
      <c r="I17" s="215">
        <v>7890</v>
      </c>
      <c r="J17" s="216">
        <f t="shared" si="3"/>
        <v>9.6215992097850075E-2</v>
      </c>
      <c r="K17" s="215">
        <v>6083</v>
      </c>
      <c r="L17" s="216">
        <f t="shared" si="4"/>
        <v>7.3108587224325464E-2</v>
      </c>
      <c r="M17" s="215">
        <v>4224</v>
      </c>
      <c r="N17" s="216">
        <f t="shared" si="5"/>
        <v>4.9478739604076373E-2</v>
      </c>
      <c r="O17" s="153">
        <f t="shared" si="6"/>
        <v>45039</v>
      </c>
      <c r="P17" s="419">
        <f t="shared" si="7"/>
        <v>9.4623524888598501E-2</v>
      </c>
      <c r="Q17" s="420">
        <v>4</v>
      </c>
    </row>
    <row r="18" spans="2:17" ht="15">
      <c r="B18" s="351" t="s">
        <v>25</v>
      </c>
      <c r="C18" s="215">
        <v>16254</v>
      </c>
      <c r="D18" s="216">
        <f t="shared" si="0"/>
        <v>0.20788888036221317</v>
      </c>
      <c r="E18" s="215">
        <v>15239</v>
      </c>
      <c r="F18" s="216">
        <f t="shared" si="1"/>
        <v>0.21257689678742311</v>
      </c>
      <c r="G18" s="215">
        <v>17316</v>
      </c>
      <c r="H18" s="216">
        <f t="shared" si="2"/>
        <v>0.22925989672977626</v>
      </c>
      <c r="I18" s="215">
        <v>24587</v>
      </c>
      <c r="J18" s="216">
        <f t="shared" si="3"/>
        <v>0.29983049400631684</v>
      </c>
      <c r="K18" s="215">
        <v>34196</v>
      </c>
      <c r="L18" s="216">
        <f t="shared" si="4"/>
        <v>0.41098491677182863</v>
      </c>
      <c r="M18" s="215">
        <v>31029</v>
      </c>
      <c r="N18" s="216">
        <f t="shared" si="5"/>
        <v>0.36346491741829684</v>
      </c>
      <c r="O18" s="153">
        <f t="shared" si="6"/>
        <v>138621</v>
      </c>
      <c r="P18" s="419">
        <f t="shared" si="7"/>
        <v>0.29123221305052094</v>
      </c>
      <c r="Q18" s="420">
        <v>1</v>
      </c>
    </row>
    <row r="19" spans="2:17" ht="15">
      <c r="B19" s="351" t="s">
        <v>56</v>
      </c>
      <c r="C19" s="215">
        <v>47</v>
      </c>
      <c r="D19" s="216">
        <f t="shared" si="0"/>
        <v>6.0113063719847547E-4</v>
      </c>
      <c r="E19" s="215">
        <v>165</v>
      </c>
      <c r="F19" s="216">
        <f t="shared" si="1"/>
        <v>2.3016725487187356E-3</v>
      </c>
      <c r="G19" s="215">
        <v>30</v>
      </c>
      <c r="H19" s="216">
        <f t="shared" si="2"/>
        <v>3.9719316827750565E-4</v>
      </c>
      <c r="I19" s="215">
        <v>37</v>
      </c>
      <c r="J19" s="216">
        <f t="shared" si="3"/>
        <v>4.5120300476811826E-4</v>
      </c>
      <c r="K19" s="215">
        <v>27</v>
      </c>
      <c r="L19" s="216">
        <f t="shared" si="4"/>
        <v>3.2449972958355867E-4</v>
      </c>
      <c r="M19" s="215">
        <v>39</v>
      </c>
      <c r="N19" s="216">
        <f t="shared" si="5"/>
        <v>4.568349537308188E-4</v>
      </c>
      <c r="O19" s="153">
        <f t="shared" si="6"/>
        <v>345</v>
      </c>
      <c r="P19" s="419">
        <f t="shared" si="7"/>
        <v>7.2481884781115213E-4</v>
      </c>
      <c r="Q19" s="420"/>
    </row>
    <row r="20" spans="2:17" ht="15">
      <c r="B20" s="351" t="s">
        <v>26</v>
      </c>
      <c r="C20" s="215">
        <v>2223</v>
      </c>
      <c r="D20" s="216">
        <f t="shared" si="0"/>
        <v>2.8432200138132146E-2</v>
      </c>
      <c r="E20" s="215">
        <v>1814</v>
      </c>
      <c r="F20" s="216">
        <f t="shared" si="1"/>
        <v>2.5304448505307796E-2</v>
      </c>
      <c r="G20" s="215">
        <v>2380</v>
      </c>
      <c r="H20" s="216">
        <f t="shared" si="2"/>
        <v>3.1510658016682111E-2</v>
      </c>
      <c r="I20" s="215">
        <v>2492</v>
      </c>
      <c r="J20" s="216">
        <f t="shared" si="3"/>
        <v>3.038913210492299E-2</v>
      </c>
      <c r="K20" s="215">
        <v>3720</v>
      </c>
      <c r="L20" s="216">
        <f t="shared" si="4"/>
        <v>4.4708851631512531E-2</v>
      </c>
      <c r="M20" s="215">
        <v>3753</v>
      </c>
      <c r="N20" s="216">
        <f t="shared" si="5"/>
        <v>4.3961579009019564E-2</v>
      </c>
      <c r="O20" s="153">
        <f t="shared" si="6"/>
        <v>16382</v>
      </c>
      <c r="P20" s="419">
        <f t="shared" si="7"/>
        <v>3.4417340187948682E-2</v>
      </c>
      <c r="Q20" s="420">
        <v>8</v>
      </c>
    </row>
    <row r="21" spans="2:17" ht="15">
      <c r="B21" s="351" t="s">
        <v>90</v>
      </c>
      <c r="C21" s="215">
        <v>122</v>
      </c>
      <c r="D21" s="216">
        <f t="shared" si="0"/>
        <v>1.5603816540045532E-3</v>
      </c>
      <c r="E21" s="215">
        <v>122</v>
      </c>
      <c r="F21" s="216">
        <f t="shared" si="1"/>
        <v>1.7018427329920348E-3</v>
      </c>
      <c r="G21" s="215">
        <v>56</v>
      </c>
      <c r="H21" s="216">
        <f t="shared" si="2"/>
        <v>7.4142724745134383E-4</v>
      </c>
      <c r="I21" s="215">
        <v>27</v>
      </c>
      <c r="J21" s="216">
        <f t="shared" si="3"/>
        <v>3.2925624672268085E-4</v>
      </c>
      <c r="K21" s="215">
        <v>32</v>
      </c>
      <c r="L21" s="216">
        <f t="shared" si="4"/>
        <v>3.8459227209903249E-4</v>
      </c>
      <c r="M21" s="215">
        <v>7</v>
      </c>
      <c r="N21" s="216">
        <f t="shared" si="5"/>
        <v>8.1996017336300803E-5</v>
      </c>
      <c r="O21" s="153">
        <f t="shared" si="6"/>
        <v>366</v>
      </c>
      <c r="P21" s="419">
        <f t="shared" si="7"/>
        <v>7.6893825593878746E-4</v>
      </c>
      <c r="Q21" s="420"/>
    </row>
    <row r="22" spans="2:17" ht="15">
      <c r="B22" s="351" t="s">
        <v>43</v>
      </c>
      <c r="C22" s="215">
        <v>308</v>
      </c>
      <c r="D22" s="216">
        <f t="shared" si="0"/>
        <v>3.9393241756836266E-3</v>
      </c>
      <c r="E22" s="215">
        <v>181</v>
      </c>
      <c r="F22" s="216">
        <f t="shared" si="1"/>
        <v>2.5248650382914614E-3</v>
      </c>
      <c r="G22" s="215">
        <v>298</v>
      </c>
      <c r="H22" s="216">
        <f t="shared" si="2"/>
        <v>3.9454521382232223E-3</v>
      </c>
      <c r="I22" s="215">
        <v>299</v>
      </c>
      <c r="J22" s="216">
        <f t="shared" si="3"/>
        <v>3.646208065558577E-3</v>
      </c>
      <c r="K22" s="215">
        <v>174</v>
      </c>
      <c r="L22" s="216">
        <f t="shared" si="4"/>
        <v>2.0912204795384892E-3</v>
      </c>
      <c r="M22" s="215">
        <v>303</v>
      </c>
      <c r="N22" s="216">
        <f t="shared" si="5"/>
        <v>3.5492561789855922E-3</v>
      </c>
      <c r="O22" s="153">
        <f t="shared" si="6"/>
        <v>1563</v>
      </c>
      <c r="P22" s="419">
        <f t="shared" si="7"/>
        <v>3.2837445192140024E-3</v>
      </c>
      <c r="Q22" s="420"/>
    </row>
    <row r="23" spans="2:17" ht="15">
      <c r="B23" s="351" t="s">
        <v>95</v>
      </c>
      <c r="C23" s="215">
        <v>160</v>
      </c>
      <c r="D23" s="216">
        <f t="shared" si="0"/>
        <v>2.0464021691862992E-3</v>
      </c>
      <c r="E23" s="215">
        <v>11</v>
      </c>
      <c r="F23" s="216">
        <f t="shared" si="1"/>
        <v>1.5344483658124905E-4</v>
      </c>
      <c r="G23" s="215">
        <v>3</v>
      </c>
      <c r="H23" s="216">
        <f t="shared" si="2"/>
        <v>3.9719316827750562E-5</v>
      </c>
      <c r="I23" s="215">
        <v>19</v>
      </c>
      <c r="J23" s="216">
        <f t="shared" si="3"/>
        <v>2.3169884028633098E-4</v>
      </c>
      <c r="K23" s="215">
        <v>15</v>
      </c>
      <c r="L23" s="216">
        <f t="shared" si="4"/>
        <v>1.8027762754642149E-4</v>
      </c>
      <c r="M23" s="215">
        <v>29</v>
      </c>
      <c r="N23" s="216">
        <f t="shared" si="5"/>
        <v>3.396977861075319E-4</v>
      </c>
      <c r="O23" s="153">
        <f t="shared" si="6"/>
        <v>237</v>
      </c>
      <c r="P23" s="419">
        <f t="shared" si="7"/>
        <v>4.979190345833132E-4</v>
      </c>
      <c r="Q23" s="420"/>
    </row>
    <row r="24" spans="2:17" ht="15">
      <c r="B24" s="351" t="s">
        <v>27</v>
      </c>
      <c r="C24" s="215">
        <v>7845</v>
      </c>
      <c r="D24" s="216">
        <f t="shared" si="0"/>
        <v>0.10033765635791574</v>
      </c>
      <c r="E24" s="215">
        <v>6461</v>
      </c>
      <c r="F24" s="216">
        <f t="shared" si="1"/>
        <v>9.0127917195586368E-2</v>
      </c>
      <c r="G24" s="215">
        <v>5931</v>
      </c>
      <c r="H24" s="216">
        <f t="shared" si="2"/>
        <v>7.8525089368462864E-2</v>
      </c>
      <c r="I24" s="215">
        <v>6730</v>
      </c>
      <c r="J24" s="216">
        <f t="shared" si="3"/>
        <v>8.2070168164579349E-2</v>
      </c>
      <c r="K24" s="215">
        <v>7340</v>
      </c>
      <c r="L24" s="216">
        <f t="shared" si="4"/>
        <v>8.8215852412715581E-2</v>
      </c>
      <c r="M24" s="215">
        <v>8979</v>
      </c>
      <c r="N24" s="216">
        <f t="shared" si="5"/>
        <v>0.10517746280894928</v>
      </c>
      <c r="O24" s="153">
        <f t="shared" si="6"/>
        <v>43286</v>
      </c>
      <c r="P24" s="419">
        <f t="shared" si="7"/>
        <v>9.0940604772039219E-2</v>
      </c>
      <c r="Q24" s="420">
        <v>5</v>
      </c>
    </row>
    <row r="25" spans="2:17" ht="15">
      <c r="B25" s="351" t="s">
        <v>57</v>
      </c>
      <c r="C25" s="215">
        <v>21</v>
      </c>
      <c r="D25" s="216">
        <f t="shared" si="0"/>
        <v>2.6859028470570181E-4</v>
      </c>
      <c r="E25" s="215">
        <v>38</v>
      </c>
      <c r="F25" s="216">
        <f t="shared" si="1"/>
        <v>5.3008216273522392E-4</v>
      </c>
      <c r="G25" s="215">
        <v>28</v>
      </c>
      <c r="H25" s="216">
        <f t="shared" si="2"/>
        <v>3.7071362372567191E-4</v>
      </c>
      <c r="I25" s="215">
        <v>44</v>
      </c>
      <c r="J25" s="216">
        <f t="shared" si="3"/>
        <v>5.3656573539992436E-4</v>
      </c>
      <c r="K25" s="215">
        <v>13</v>
      </c>
      <c r="L25" s="216">
        <f t="shared" si="4"/>
        <v>1.5624061054023196E-4</v>
      </c>
      <c r="M25" s="215">
        <v>31</v>
      </c>
      <c r="N25" s="216">
        <f t="shared" si="5"/>
        <v>3.6312521963218928E-4</v>
      </c>
      <c r="O25" s="153">
        <f t="shared" si="6"/>
        <v>175</v>
      </c>
      <c r="P25" s="419">
        <f t="shared" si="7"/>
        <v>3.6766173439696124E-4</v>
      </c>
      <c r="Q25" s="420"/>
    </row>
    <row r="26" spans="2:17" ht="15">
      <c r="B26" s="351" t="s">
        <v>96</v>
      </c>
      <c r="C26" s="215">
        <v>3</v>
      </c>
      <c r="D26" s="216">
        <f t="shared" si="0"/>
        <v>3.8370040672243114E-5</v>
      </c>
      <c r="E26" s="215">
        <v>0</v>
      </c>
      <c r="F26" s="216">
        <f t="shared" si="1"/>
        <v>0</v>
      </c>
      <c r="G26" s="215">
        <v>9</v>
      </c>
      <c r="H26" s="216">
        <f t="shared" si="2"/>
        <v>1.1915795048325169E-4</v>
      </c>
      <c r="I26" s="215">
        <v>27</v>
      </c>
      <c r="J26" s="216">
        <f t="shared" si="3"/>
        <v>3.2925624672268085E-4</v>
      </c>
      <c r="K26" s="215">
        <v>29</v>
      </c>
      <c r="L26" s="216">
        <f t="shared" si="4"/>
        <v>3.4853674658974823E-4</v>
      </c>
      <c r="M26" s="215">
        <v>20</v>
      </c>
      <c r="N26" s="216">
        <f t="shared" si="5"/>
        <v>2.3427433524657375E-4</v>
      </c>
      <c r="O26" s="153">
        <f t="shared" si="6"/>
        <v>88</v>
      </c>
      <c r="P26" s="419">
        <f t="shared" si="7"/>
        <v>1.8488132929675763E-4</v>
      </c>
      <c r="Q26" s="420"/>
    </row>
    <row r="27" spans="2:17" ht="15">
      <c r="B27" s="351" t="s">
        <v>28</v>
      </c>
      <c r="C27" s="215">
        <v>480</v>
      </c>
      <c r="D27" s="216">
        <f t="shared" si="0"/>
        <v>6.139206507558898E-3</v>
      </c>
      <c r="E27" s="215">
        <v>754</v>
      </c>
      <c r="F27" s="216">
        <f t="shared" si="1"/>
        <v>1.0517946071114706E-2</v>
      </c>
      <c r="G27" s="215">
        <v>932</v>
      </c>
      <c r="H27" s="216">
        <f t="shared" si="2"/>
        <v>1.2339467761154507E-2</v>
      </c>
      <c r="I27" s="215">
        <v>703</v>
      </c>
      <c r="J27" s="216">
        <f t="shared" si="3"/>
        <v>8.5728570905942471E-3</v>
      </c>
      <c r="K27" s="215">
        <v>568</v>
      </c>
      <c r="L27" s="216">
        <f t="shared" si="4"/>
        <v>6.8265128297578274E-3</v>
      </c>
      <c r="M27" s="215">
        <v>613</v>
      </c>
      <c r="N27" s="216">
        <f t="shared" si="5"/>
        <v>7.1805083753074851E-3</v>
      </c>
      <c r="O27" s="153">
        <f t="shared" si="6"/>
        <v>4050</v>
      </c>
      <c r="P27" s="419">
        <f t="shared" si="7"/>
        <v>8.5087429960439605E-3</v>
      </c>
      <c r="Q27" s="420"/>
    </row>
    <row r="28" spans="2:17" ht="15">
      <c r="B28" s="351" t="s">
        <v>47</v>
      </c>
      <c r="C28" s="215">
        <v>547</v>
      </c>
      <c r="D28" s="216">
        <f t="shared" si="0"/>
        <v>6.996137415905661E-3</v>
      </c>
      <c r="E28" s="215">
        <v>830</v>
      </c>
      <c r="F28" s="216">
        <f t="shared" si="1"/>
        <v>1.1578110396585154E-2</v>
      </c>
      <c r="G28" s="215">
        <v>343</v>
      </c>
      <c r="H28" s="216">
        <f t="shared" si="2"/>
        <v>4.5412418906394811E-3</v>
      </c>
      <c r="I28" s="215">
        <v>313</v>
      </c>
      <c r="J28" s="216">
        <f t="shared" si="3"/>
        <v>3.8169335268221894E-3</v>
      </c>
      <c r="K28" s="215">
        <v>126</v>
      </c>
      <c r="L28" s="216">
        <f t="shared" si="4"/>
        <v>1.5143320713899406E-3</v>
      </c>
      <c r="M28" s="215">
        <v>281</v>
      </c>
      <c r="N28" s="216">
        <f t="shared" si="5"/>
        <v>3.2915544102143611E-3</v>
      </c>
      <c r="O28" s="153">
        <f t="shared" si="6"/>
        <v>2440</v>
      </c>
      <c r="P28" s="419">
        <f t="shared" si="7"/>
        <v>5.1262550395919163E-3</v>
      </c>
      <c r="Q28" s="420"/>
    </row>
    <row r="29" spans="2:17" ht="15">
      <c r="B29" s="351" t="s">
        <v>29</v>
      </c>
      <c r="C29" s="215">
        <v>126</v>
      </c>
      <c r="D29" s="216">
        <f t="shared" si="0"/>
        <v>1.6115417082342108E-3</v>
      </c>
      <c r="E29" s="215">
        <v>83</v>
      </c>
      <c r="F29" s="216">
        <f t="shared" si="1"/>
        <v>1.1578110396585155E-3</v>
      </c>
      <c r="G29" s="215">
        <v>82</v>
      </c>
      <c r="H29" s="216">
        <f t="shared" si="2"/>
        <v>1.0856613266251821E-3</v>
      </c>
      <c r="I29" s="215">
        <v>338</v>
      </c>
      <c r="J29" s="216">
        <f t="shared" si="3"/>
        <v>4.1218004219357824E-3</v>
      </c>
      <c r="K29" s="215">
        <v>256</v>
      </c>
      <c r="L29" s="216">
        <f t="shared" si="4"/>
        <v>3.07673817679226E-3</v>
      </c>
      <c r="M29" s="215">
        <v>404</v>
      </c>
      <c r="N29" s="216">
        <f t="shared" si="5"/>
        <v>4.7323415719807893E-3</v>
      </c>
      <c r="O29" s="153">
        <f t="shared" si="6"/>
        <v>1289</v>
      </c>
      <c r="P29" s="419">
        <f t="shared" si="7"/>
        <v>2.7080912893581886E-3</v>
      </c>
      <c r="Q29" s="420"/>
    </row>
    <row r="30" spans="2:17" ht="15">
      <c r="B30" s="351" t="s">
        <v>46</v>
      </c>
      <c r="C30" s="215">
        <v>135</v>
      </c>
      <c r="D30" s="216">
        <f t="shared" si="0"/>
        <v>1.7266518302509401E-3</v>
      </c>
      <c r="E30" s="215">
        <v>177</v>
      </c>
      <c r="F30" s="216">
        <f t="shared" si="1"/>
        <v>2.4690669158982802E-3</v>
      </c>
      <c r="G30" s="215">
        <v>87</v>
      </c>
      <c r="H30" s="216">
        <f t="shared" si="2"/>
        <v>1.1518601880047663E-3</v>
      </c>
      <c r="I30" s="215">
        <v>121</v>
      </c>
      <c r="J30" s="216">
        <f t="shared" si="3"/>
        <v>1.4755557723497921E-3</v>
      </c>
      <c r="K30" s="215">
        <v>69</v>
      </c>
      <c r="L30" s="216">
        <f t="shared" si="4"/>
        <v>8.2927708671353881E-4</v>
      </c>
      <c r="M30" s="215">
        <v>54</v>
      </c>
      <c r="N30" s="216">
        <f t="shared" si="5"/>
        <v>6.3254070516574905E-4</v>
      </c>
      <c r="O30" s="153">
        <f t="shared" si="6"/>
        <v>643</v>
      </c>
      <c r="P30" s="419">
        <f t="shared" si="7"/>
        <v>1.3508942583842633E-3</v>
      </c>
      <c r="Q30" s="420"/>
    </row>
    <row r="31" spans="2:17" ht="15">
      <c r="B31" s="351" t="s">
        <v>104</v>
      </c>
      <c r="C31" s="215">
        <v>112</v>
      </c>
      <c r="D31" s="216">
        <f t="shared" si="0"/>
        <v>1.4324815184304095E-3</v>
      </c>
      <c r="E31" s="215">
        <v>47</v>
      </c>
      <c r="F31" s="216">
        <f t="shared" si="1"/>
        <v>6.5562793811988222E-4</v>
      </c>
      <c r="G31" s="215">
        <v>23</v>
      </c>
      <c r="H31" s="216">
        <f t="shared" si="2"/>
        <v>3.0451476234608766E-4</v>
      </c>
      <c r="I31" s="215">
        <v>15</v>
      </c>
      <c r="J31" s="216">
        <f t="shared" si="3"/>
        <v>1.8292013706815605E-4</v>
      </c>
      <c r="K31" s="215">
        <v>32</v>
      </c>
      <c r="L31" s="216">
        <f t="shared" si="4"/>
        <v>3.8459227209903249E-4</v>
      </c>
      <c r="M31" s="215">
        <v>20</v>
      </c>
      <c r="N31" s="216">
        <f t="shared" si="5"/>
        <v>2.3427433524657375E-4</v>
      </c>
      <c r="O31" s="153">
        <f t="shared" si="6"/>
        <v>249</v>
      </c>
      <c r="P31" s="419">
        <f t="shared" si="7"/>
        <v>5.2313012494196196E-4</v>
      </c>
      <c r="Q31" s="420"/>
    </row>
    <row r="32" spans="2:17" ht="15">
      <c r="B32" s="351" t="s">
        <v>107</v>
      </c>
      <c r="C32" s="215">
        <v>8025</v>
      </c>
      <c r="D32" s="216">
        <f t="shared" si="0"/>
        <v>0.10263985879825033</v>
      </c>
      <c r="E32" s="215">
        <v>5703</v>
      </c>
      <c r="F32" s="216">
        <f t="shared" si="1"/>
        <v>7.9554173002078482E-2</v>
      </c>
      <c r="G32" s="215">
        <v>5538</v>
      </c>
      <c r="H32" s="216">
        <f t="shared" si="2"/>
        <v>7.3321858864027534E-2</v>
      </c>
      <c r="I32" s="215">
        <v>4842</v>
      </c>
      <c r="J32" s="216">
        <f t="shared" si="3"/>
        <v>5.904662024560077E-2</v>
      </c>
      <c r="K32" s="215">
        <v>2515</v>
      </c>
      <c r="L32" s="216">
        <f t="shared" si="4"/>
        <v>3.0226548885283335E-2</v>
      </c>
      <c r="M32" s="215">
        <v>2745</v>
      </c>
      <c r="N32" s="216">
        <f t="shared" si="5"/>
        <v>3.2154152512592245E-2</v>
      </c>
      <c r="O32" s="153">
        <f t="shared" si="6"/>
        <v>29368</v>
      </c>
      <c r="P32" s="419">
        <f t="shared" si="7"/>
        <v>6.1699941804399756E-2</v>
      </c>
      <c r="Q32" s="420">
        <v>6</v>
      </c>
    </row>
    <row r="33" spans="2:17" ht="15">
      <c r="B33" s="351" t="s">
        <v>110</v>
      </c>
      <c r="C33" s="215">
        <v>8</v>
      </c>
      <c r="D33" s="216">
        <f t="shared" si="0"/>
        <v>1.0232010845931497E-4</v>
      </c>
      <c r="E33" s="215">
        <v>18</v>
      </c>
      <c r="F33" s="216">
        <f t="shared" si="1"/>
        <v>2.510915507693166E-4</v>
      </c>
      <c r="G33" s="215">
        <v>11</v>
      </c>
      <c r="H33" s="216">
        <f t="shared" si="2"/>
        <v>1.4563749503508541E-4</v>
      </c>
      <c r="I33" s="215">
        <v>41</v>
      </c>
      <c r="J33" s="216">
        <f t="shared" si="3"/>
        <v>4.9998170798629322E-4</v>
      </c>
      <c r="K33" s="215">
        <v>27</v>
      </c>
      <c r="L33" s="216">
        <f t="shared" si="4"/>
        <v>3.2449972958355867E-4</v>
      </c>
      <c r="M33" s="215">
        <v>26</v>
      </c>
      <c r="N33" s="216">
        <f t="shared" si="5"/>
        <v>3.0455663582054583E-4</v>
      </c>
      <c r="O33" s="153">
        <f t="shared" si="6"/>
        <v>131</v>
      </c>
      <c r="P33" s="419">
        <f t="shared" si="7"/>
        <v>2.7522106974858242E-4</v>
      </c>
      <c r="Q33" s="420"/>
    </row>
    <row r="34" spans="2:17" ht="15">
      <c r="B34" s="351" t="s">
        <v>30</v>
      </c>
      <c r="C34" s="215">
        <v>7947</v>
      </c>
      <c r="D34" s="216">
        <f t="shared" si="0"/>
        <v>0.10164223774077201</v>
      </c>
      <c r="E34" s="215">
        <v>7153</v>
      </c>
      <c r="F34" s="216">
        <f t="shared" si="1"/>
        <v>9.9780992369606761E-2</v>
      </c>
      <c r="G34" s="215">
        <v>6149</v>
      </c>
      <c r="H34" s="216">
        <f t="shared" si="2"/>
        <v>8.1411359724612734E-2</v>
      </c>
      <c r="I34" s="215">
        <v>1293</v>
      </c>
      <c r="J34" s="216">
        <f t="shared" si="3"/>
        <v>1.576771581527505E-2</v>
      </c>
      <c r="K34" s="215">
        <v>153</v>
      </c>
      <c r="L34" s="216">
        <f t="shared" si="4"/>
        <v>1.8388318009734991E-3</v>
      </c>
      <c r="M34" s="215">
        <v>186</v>
      </c>
      <c r="N34" s="216">
        <f t="shared" si="5"/>
        <v>2.1787513177931356E-3</v>
      </c>
      <c r="O34" s="153">
        <f t="shared" si="6"/>
        <v>22881</v>
      </c>
      <c r="P34" s="419">
        <f t="shared" si="7"/>
        <v>4.8071246541353543E-2</v>
      </c>
      <c r="Q34" s="420">
        <v>7</v>
      </c>
    </row>
    <row r="35" spans="2:17" ht="15">
      <c r="B35" s="351" t="s">
        <v>31</v>
      </c>
      <c r="C35" s="215">
        <v>1590</v>
      </c>
      <c r="D35" s="216">
        <f t="shared" si="0"/>
        <v>2.033612155628885E-2</v>
      </c>
      <c r="E35" s="215">
        <v>1225</v>
      </c>
      <c r="F35" s="216">
        <f t="shared" si="1"/>
        <v>1.7088174982911826E-2</v>
      </c>
      <c r="G35" s="215">
        <v>1113</v>
      </c>
      <c r="H35" s="216">
        <f t="shared" si="2"/>
        <v>1.4735866543095459E-2</v>
      </c>
      <c r="I35" s="215">
        <v>1073</v>
      </c>
      <c r="J35" s="216">
        <f>I35/$I$37</f>
        <v>1.3084887138275429E-2</v>
      </c>
      <c r="K35" s="215">
        <v>533</v>
      </c>
      <c r="L35" s="216">
        <f t="shared" si="4"/>
        <v>6.4058650321495107E-3</v>
      </c>
      <c r="M35" s="215">
        <v>387</v>
      </c>
      <c r="N35" s="216">
        <f t="shared" si="5"/>
        <v>4.5332083870212019E-3</v>
      </c>
      <c r="O35" s="153">
        <f t="shared" si="6"/>
        <v>5921</v>
      </c>
      <c r="P35" s="419">
        <f t="shared" si="7"/>
        <v>1.2439572167796615E-2</v>
      </c>
      <c r="Q35" s="420">
        <v>10</v>
      </c>
    </row>
    <row r="36" spans="2:17" ht="15">
      <c r="B36" s="351" t="s">
        <v>86</v>
      </c>
      <c r="C36" s="215">
        <v>2462</v>
      </c>
      <c r="D36" s="216">
        <f t="shared" si="0"/>
        <v>3.1489013378354185E-2</v>
      </c>
      <c r="E36" s="215">
        <v>1758</v>
      </c>
      <c r="F36" s="216">
        <f t="shared" si="1"/>
        <v>2.4523274791803256E-2</v>
      </c>
      <c r="G36" s="215">
        <v>1903</v>
      </c>
      <c r="H36" s="216">
        <f t="shared" si="2"/>
        <v>2.5195286641069774E-2</v>
      </c>
      <c r="I36" s="215">
        <v>1834</v>
      </c>
      <c r="J36" s="216">
        <f t="shared" si="3"/>
        <v>2.2365035425533211E-2</v>
      </c>
      <c r="K36" s="215">
        <v>613</v>
      </c>
      <c r="L36" s="216">
        <f t="shared" si="4"/>
        <v>7.3673457123970918E-3</v>
      </c>
      <c r="M36" s="215">
        <v>926</v>
      </c>
      <c r="N36" s="216">
        <f t="shared" si="5"/>
        <v>1.0846901721916364E-2</v>
      </c>
      <c r="O36" s="153">
        <f t="shared" si="6"/>
        <v>9496</v>
      </c>
      <c r="P36" s="419">
        <f t="shared" si="7"/>
        <v>1.9950376170477391E-2</v>
      </c>
      <c r="Q36" s="131"/>
    </row>
    <row r="37" spans="2:17" ht="15">
      <c r="B37" s="352" t="s">
        <v>34</v>
      </c>
      <c r="C37" s="342">
        <f t="shared" ref="C37:I37" si="8">SUM(C10:C36)</f>
        <v>78186</v>
      </c>
      <c r="D37" s="343">
        <f t="shared" si="8"/>
        <v>1</v>
      </c>
      <c r="E37" s="342">
        <f>SUM(E10:E36)</f>
        <v>71687</v>
      </c>
      <c r="F37" s="343">
        <f t="shared" si="8"/>
        <v>0.99999999999999989</v>
      </c>
      <c r="G37" s="342">
        <f t="shared" si="8"/>
        <v>75530</v>
      </c>
      <c r="H37" s="343">
        <f t="shared" si="8"/>
        <v>0.99999999999999956</v>
      </c>
      <c r="I37" s="342">
        <f t="shared" si="8"/>
        <v>82003</v>
      </c>
      <c r="J37" s="343">
        <f t="shared" ref="J37:P37" si="9">SUM(J10:J36)</f>
        <v>0.99999999999999989</v>
      </c>
      <c r="K37" s="342">
        <f t="shared" si="9"/>
        <v>83205</v>
      </c>
      <c r="L37" s="343">
        <f t="shared" si="9"/>
        <v>1.0000000000000002</v>
      </c>
      <c r="M37" s="342">
        <f t="shared" si="9"/>
        <v>85370</v>
      </c>
      <c r="N37" s="343">
        <f t="shared" si="9"/>
        <v>1</v>
      </c>
      <c r="O37" s="342">
        <f t="shared" si="9"/>
        <v>475981</v>
      </c>
      <c r="P37" s="343">
        <f t="shared" si="9"/>
        <v>1.0000000000000002</v>
      </c>
    </row>
    <row r="38" spans="2:17">
      <c r="B38" s="5"/>
      <c r="C38" s="52"/>
      <c r="D38" s="5"/>
      <c r="E38" s="52"/>
      <c r="F38" s="5"/>
      <c r="H38" s="5"/>
      <c r="I38" s="52"/>
      <c r="J38" s="5"/>
      <c r="L38" s="5"/>
      <c r="M38" s="52"/>
      <c r="N38" s="5"/>
      <c r="O38" s="54"/>
    </row>
  </sheetData>
  <mergeCells count="9">
    <mergeCell ref="Q8:Q9"/>
    <mergeCell ref="B8:B9"/>
    <mergeCell ref="O8:P8"/>
    <mergeCell ref="M8:N8"/>
    <mergeCell ref="C8:D8"/>
    <mergeCell ref="I8:J8"/>
    <mergeCell ref="G8:H8"/>
    <mergeCell ref="E8:F8"/>
    <mergeCell ref="K8:L8"/>
  </mergeCells>
  <phoneticPr fontId="0" type="noConversion"/>
  <pageMargins left="0" right="0" top="0" bottom="0" header="0" footer="0"/>
  <pageSetup scale="98" orientation="landscape" r:id="rId1"/>
  <headerFooter alignWithMargins="0">
    <oddFooter>&amp;CBARÓMETRO TURÍSTICO DE LA RIVIERA MAYA
FIDEICOMISO DE PROMOCIÓN TURÍSTICA DE LA RIVIERA MAYA&amp;R16</oddFooter>
  </headerFooter>
  <drawing r:id="rId2"/>
</worksheet>
</file>

<file path=xl/worksheets/sheet18.xml><?xml version="1.0" encoding="utf-8"?>
<worksheet xmlns="http://schemas.openxmlformats.org/spreadsheetml/2006/main" xmlns:r="http://schemas.openxmlformats.org/officeDocument/2006/relationships">
  <sheetPr>
    <pageSetUpPr fitToPage="1"/>
  </sheetPr>
  <dimension ref="A2:Q38"/>
  <sheetViews>
    <sheetView topLeftCell="A16" workbookViewId="0">
      <selection activeCell="Q36" sqref="Q36"/>
    </sheetView>
  </sheetViews>
  <sheetFormatPr baseColWidth="10" defaultRowHeight="12.75"/>
  <cols>
    <col min="1" max="1" width="1.7109375" style="7" customWidth="1"/>
    <col min="2" max="2" width="16.42578125" style="7" customWidth="1"/>
    <col min="3" max="3" width="6.5703125" style="44" bestFit="1" customWidth="1"/>
    <col min="4" max="4" width="9.42578125" style="7" customWidth="1"/>
    <col min="5" max="5" width="7.5703125" style="44" customWidth="1"/>
    <col min="6" max="6" width="9.42578125" style="7" customWidth="1"/>
    <col min="7" max="7" width="6.5703125" style="44" bestFit="1" customWidth="1"/>
    <col min="8" max="8" width="9.42578125" style="7" customWidth="1"/>
    <col min="9" max="9" width="6.5703125" style="44" bestFit="1" customWidth="1"/>
    <col min="10" max="10" width="9.42578125" style="7" customWidth="1"/>
    <col min="11" max="11" width="6.5703125" style="44" bestFit="1" customWidth="1"/>
    <col min="12" max="12" width="9.42578125" style="7" customWidth="1"/>
    <col min="13" max="13" width="6.5703125" style="44" bestFit="1" customWidth="1"/>
    <col min="14" max="14" width="9.42578125" style="7" customWidth="1"/>
    <col min="15" max="15" width="7.5703125" style="7" bestFit="1" customWidth="1"/>
    <col min="16" max="16" width="11.42578125" style="7"/>
    <col min="17" max="17" width="7.5703125" style="7" customWidth="1"/>
    <col min="18" max="16384" width="11.42578125" style="7"/>
  </cols>
  <sheetData>
    <row r="2" spans="1:17" ht="18.75">
      <c r="A2" s="12"/>
      <c r="B2" s="12"/>
      <c r="C2" s="7"/>
      <c r="D2" s="233"/>
      <c r="E2" s="233"/>
      <c r="F2" s="233"/>
      <c r="G2" s="233"/>
      <c r="H2" s="233"/>
      <c r="I2" s="233"/>
      <c r="J2" s="233"/>
      <c r="K2" s="233"/>
      <c r="M2" s="233"/>
    </row>
    <row r="3" spans="1:17" ht="21">
      <c r="A3" s="12"/>
      <c r="B3" s="12"/>
      <c r="C3" s="7"/>
      <c r="D3" s="233"/>
      <c r="E3" s="233"/>
      <c r="F3" s="233"/>
      <c r="G3" s="233"/>
      <c r="H3" s="233"/>
      <c r="I3" s="233"/>
      <c r="J3" s="233"/>
      <c r="K3" s="233"/>
      <c r="L3" s="150" t="s">
        <v>271</v>
      </c>
      <c r="M3" s="233"/>
    </row>
    <row r="4" spans="1:17" ht="21">
      <c r="A4" s="12"/>
      <c r="B4" s="12"/>
      <c r="C4" s="7"/>
      <c r="D4" s="417"/>
      <c r="E4" s="417"/>
      <c r="F4" s="417"/>
      <c r="G4" s="417"/>
      <c r="H4" s="417"/>
      <c r="I4" s="417"/>
      <c r="J4" s="417"/>
      <c r="K4" s="417"/>
      <c r="L4" s="150" t="s">
        <v>38</v>
      </c>
      <c r="M4" s="449"/>
    </row>
    <row r="5" spans="1:17" ht="18.75">
      <c r="L5" s="233" t="s">
        <v>402</v>
      </c>
    </row>
    <row r="6" spans="1:17">
      <c r="D6" s="5"/>
    </row>
    <row r="7" spans="1:17" ht="6" customHeight="1">
      <c r="C7" s="52"/>
      <c r="D7" s="5"/>
      <c r="I7" s="52"/>
      <c r="K7" s="52"/>
      <c r="M7" s="52"/>
    </row>
    <row r="8" spans="1:17" ht="15" customHeight="1">
      <c r="B8" s="502" t="s">
        <v>32</v>
      </c>
      <c r="C8" s="519" t="s">
        <v>396</v>
      </c>
      <c r="D8" s="519"/>
      <c r="E8" s="517" t="s">
        <v>397</v>
      </c>
      <c r="F8" s="518"/>
      <c r="G8" s="517" t="s">
        <v>398</v>
      </c>
      <c r="H8" s="518"/>
      <c r="I8" s="517" t="s">
        <v>399</v>
      </c>
      <c r="J8" s="518"/>
      <c r="K8" s="517" t="s">
        <v>400</v>
      </c>
      <c r="L8" s="518"/>
      <c r="M8" s="517" t="s">
        <v>401</v>
      </c>
      <c r="N8" s="518"/>
      <c r="O8" s="469" t="s">
        <v>227</v>
      </c>
      <c r="P8" s="469"/>
      <c r="Q8" s="497" t="s">
        <v>365</v>
      </c>
    </row>
    <row r="9" spans="1:17" ht="15">
      <c r="B9" s="504"/>
      <c r="C9" s="421" t="s">
        <v>55</v>
      </c>
      <c r="D9" s="421" t="s">
        <v>33</v>
      </c>
      <c r="E9" s="421" t="s">
        <v>55</v>
      </c>
      <c r="F9" s="421" t="s">
        <v>33</v>
      </c>
      <c r="G9" s="421" t="s">
        <v>55</v>
      </c>
      <c r="H9" s="421" t="s">
        <v>33</v>
      </c>
      <c r="I9" s="421" t="s">
        <v>55</v>
      </c>
      <c r="J9" s="421" t="s">
        <v>33</v>
      </c>
      <c r="K9" s="439" t="s">
        <v>55</v>
      </c>
      <c r="L9" s="421" t="s">
        <v>33</v>
      </c>
      <c r="M9" s="448" t="s">
        <v>55</v>
      </c>
      <c r="N9" s="421" t="s">
        <v>33</v>
      </c>
      <c r="O9" s="421" t="s">
        <v>55</v>
      </c>
      <c r="P9" s="421" t="s">
        <v>33</v>
      </c>
      <c r="Q9" s="516"/>
    </row>
    <row r="10" spans="1:17" ht="15">
      <c r="B10" s="351" t="s">
        <v>19</v>
      </c>
      <c r="C10" s="215">
        <v>7693</v>
      </c>
      <c r="D10" s="216">
        <f>C10/$C$37</f>
        <v>7.9007907979870604E-2</v>
      </c>
      <c r="E10" s="215">
        <v>8076</v>
      </c>
      <c r="F10" s="216">
        <f>E10/$E$37</f>
        <v>7.9191221894274424E-2</v>
      </c>
      <c r="G10" s="215">
        <v>8874</v>
      </c>
      <c r="H10" s="216">
        <f>G10/$G$37</f>
        <v>0.11503461149568328</v>
      </c>
      <c r="I10" s="215">
        <v>10453</v>
      </c>
      <c r="J10" s="216">
        <f>I10/$I$37</f>
        <v>0.13726854891661194</v>
      </c>
      <c r="K10" s="215">
        <v>16373</v>
      </c>
      <c r="L10" s="216">
        <f>K10/$K$37</f>
        <v>0.20549217465517025</v>
      </c>
      <c r="M10" s="215">
        <v>13590</v>
      </c>
      <c r="N10" s="216">
        <f>M10/$M$37</f>
        <v>0.1708638746746797</v>
      </c>
      <c r="O10" s="153">
        <f>SUM(C10,E10,G10,I10,K10,M10,'DESGLOSE EUROPA I'!O10,)</f>
        <v>137394</v>
      </c>
      <c r="P10" s="419">
        <f>O10/$O$37</f>
        <v>0.1390855585632462</v>
      </c>
      <c r="Q10" s="420">
        <v>3</v>
      </c>
    </row>
    <row r="11" spans="1:17" ht="15">
      <c r="B11" s="351" t="s">
        <v>20</v>
      </c>
      <c r="C11" s="215">
        <v>223</v>
      </c>
      <c r="D11" s="216">
        <f t="shared" ref="D11:D36" si="0">C11/$C$37</f>
        <v>2.2902331313546269E-3</v>
      </c>
      <c r="E11" s="215">
        <v>212</v>
      </c>
      <c r="F11" s="216">
        <f t="shared" ref="F11:F36" si="1">E11/$E$37</f>
        <v>2.0788186034653515E-3</v>
      </c>
      <c r="G11" s="215">
        <v>249</v>
      </c>
      <c r="H11" s="216">
        <f t="shared" ref="H11:H35" si="2">G11/$G$37</f>
        <v>3.2278136423738043E-3</v>
      </c>
      <c r="I11" s="215">
        <v>274</v>
      </c>
      <c r="J11" s="216">
        <f t="shared" ref="J11:J36" si="3">I11/$I$37</f>
        <v>3.5981615233092582E-3</v>
      </c>
      <c r="K11" s="215">
        <v>323</v>
      </c>
      <c r="L11" s="216">
        <f t="shared" ref="L11:L35" si="4">K11/$K$37</f>
        <v>4.0538674899908379E-3</v>
      </c>
      <c r="M11" s="215">
        <v>442</v>
      </c>
      <c r="N11" s="216">
        <f t="shared" ref="N11:N36" si="5">M11/$M$37</f>
        <v>5.5571620755120255E-3</v>
      </c>
      <c r="O11" s="153">
        <f>SUM(C11,E11,G11,I11,K11,M11,'DESGLOSE EUROPA I'!O11,)</f>
        <v>3767</v>
      </c>
      <c r="P11" s="419">
        <f t="shared" ref="P11:P36" si="6">O11/$O$37</f>
        <v>3.8133783069693615E-3</v>
      </c>
      <c r="Q11" s="420"/>
    </row>
    <row r="12" spans="1:17" ht="15">
      <c r="B12" s="351" t="s">
        <v>147</v>
      </c>
      <c r="C12" s="215">
        <v>2138</v>
      </c>
      <c r="D12" s="216">
        <f t="shared" si="0"/>
        <v>2.1957481770565883E-2</v>
      </c>
      <c r="E12" s="215">
        <v>1572</v>
      </c>
      <c r="F12" s="216">
        <f t="shared" si="1"/>
        <v>1.5414636059658171E-2</v>
      </c>
      <c r="G12" s="215">
        <v>1432</v>
      </c>
      <c r="H12" s="216">
        <f t="shared" si="2"/>
        <v>1.8563169220398745E-2</v>
      </c>
      <c r="I12" s="215">
        <v>1142</v>
      </c>
      <c r="J12" s="216">
        <f t="shared" si="3"/>
        <v>1.4996717005909389E-2</v>
      </c>
      <c r="K12" s="215">
        <v>1618</v>
      </c>
      <c r="L12" s="216">
        <f t="shared" si="4"/>
        <v>2.0306989469985066E-2</v>
      </c>
      <c r="M12" s="215">
        <v>1186</v>
      </c>
      <c r="N12" s="216">
        <f t="shared" si="5"/>
        <v>1.4911299143794712E-2</v>
      </c>
      <c r="O12" s="153">
        <f>SUM(C12,E12,G12,I12,K12,M12,'DESGLOSE EUROPA I'!O12,)</f>
        <v>17603</v>
      </c>
      <c r="P12" s="419">
        <f t="shared" si="6"/>
        <v>1.7819723476926379E-2</v>
      </c>
      <c r="Q12" s="420">
        <v>9</v>
      </c>
    </row>
    <row r="13" spans="1:17" ht="15">
      <c r="B13" s="351" t="s">
        <v>80</v>
      </c>
      <c r="C13" s="215">
        <v>0</v>
      </c>
      <c r="D13" s="216">
        <f t="shared" si="0"/>
        <v>0</v>
      </c>
      <c r="E13" s="215">
        <v>4</v>
      </c>
      <c r="F13" s="216">
        <f t="shared" si="1"/>
        <v>3.922299251821418E-5</v>
      </c>
      <c r="G13" s="215">
        <v>13</v>
      </c>
      <c r="H13" s="216">
        <f t="shared" si="2"/>
        <v>1.6852039096730705E-4</v>
      </c>
      <c r="I13" s="215">
        <v>16</v>
      </c>
      <c r="J13" s="216">
        <f t="shared" si="3"/>
        <v>2.1011162179908075E-4</v>
      </c>
      <c r="K13" s="215">
        <v>15</v>
      </c>
      <c r="L13" s="216">
        <f t="shared" si="4"/>
        <v>1.8826010015437328E-4</v>
      </c>
      <c r="M13" s="215">
        <v>57</v>
      </c>
      <c r="N13" s="216">
        <f t="shared" si="5"/>
        <v>7.1664759797327034E-4</v>
      </c>
      <c r="O13" s="153">
        <f>SUM(C13,E13,G13,I13,K13,M13,'DESGLOSE EUROPA I'!O13,)</f>
        <v>246</v>
      </c>
      <c r="P13" s="419">
        <f t="shared" si="6"/>
        <v>2.4902868688995566E-4</v>
      </c>
      <c r="Q13" s="420"/>
    </row>
    <row r="14" spans="1:17" ht="15">
      <c r="B14" s="351" t="s">
        <v>21</v>
      </c>
      <c r="C14" s="215">
        <v>158</v>
      </c>
      <c r="D14" s="216">
        <f t="shared" si="0"/>
        <v>1.6226763890315292E-3</v>
      </c>
      <c r="E14" s="215">
        <v>33</v>
      </c>
      <c r="F14" s="216">
        <f t="shared" si="1"/>
        <v>3.2358968827526696E-4</v>
      </c>
      <c r="G14" s="215">
        <v>25</v>
      </c>
      <c r="H14" s="216">
        <f t="shared" si="2"/>
        <v>3.2407767493712895E-4</v>
      </c>
      <c r="I14" s="215">
        <v>78</v>
      </c>
      <c r="J14" s="216">
        <f t="shared" si="3"/>
        <v>1.0242941562705187E-3</v>
      </c>
      <c r="K14" s="215">
        <v>103</v>
      </c>
      <c r="L14" s="216">
        <f t="shared" si="4"/>
        <v>1.2927193543933633E-3</v>
      </c>
      <c r="M14" s="215">
        <v>142</v>
      </c>
      <c r="N14" s="216">
        <f t="shared" si="5"/>
        <v>1.7853326124948137E-3</v>
      </c>
      <c r="O14" s="153">
        <f>SUM(C14,E14,G14,I14,K14,M14,'DESGLOSE EUROPA I'!O14,)</f>
        <v>1398</v>
      </c>
      <c r="P14" s="419">
        <f t="shared" si="6"/>
        <v>1.4152118059843821E-3</v>
      </c>
      <c r="Q14" s="420"/>
    </row>
    <row r="15" spans="1:17" ht="15">
      <c r="B15" s="351" t="s">
        <v>22</v>
      </c>
      <c r="C15" s="215">
        <v>27194</v>
      </c>
      <c r="D15" s="216">
        <f t="shared" si="0"/>
        <v>0.27928520078052788</v>
      </c>
      <c r="E15" s="215">
        <v>27055</v>
      </c>
      <c r="F15" s="216">
        <f t="shared" si="1"/>
        <v>0.26529451564507112</v>
      </c>
      <c r="G15" s="215">
        <v>16828</v>
      </c>
      <c r="H15" s="216">
        <f t="shared" si="2"/>
        <v>0.21814316455368021</v>
      </c>
      <c r="I15" s="215">
        <v>12302</v>
      </c>
      <c r="J15" s="216">
        <f t="shared" si="3"/>
        <v>0.16154957321076821</v>
      </c>
      <c r="K15" s="215">
        <v>9075</v>
      </c>
      <c r="L15" s="216">
        <f t="shared" si="4"/>
        <v>0.11389736059339584</v>
      </c>
      <c r="M15" s="215">
        <v>8804</v>
      </c>
      <c r="N15" s="216">
        <f t="shared" si="5"/>
        <v>0.11069062197467845</v>
      </c>
      <c r="O15" s="153">
        <f>SUM(C15,E15,G15,I15,K15,M15,'DESGLOSE EUROPA I'!O15,)</f>
        <v>168563</v>
      </c>
      <c r="P15" s="419">
        <f t="shared" si="6"/>
        <v>0.17063830304159183</v>
      </c>
      <c r="Q15" s="420">
        <v>2</v>
      </c>
    </row>
    <row r="16" spans="1:17" ht="15">
      <c r="B16" s="351" t="s">
        <v>23</v>
      </c>
      <c r="C16" s="215">
        <v>27</v>
      </c>
      <c r="D16" s="216">
        <f t="shared" si="0"/>
        <v>2.7729280065728662E-4</v>
      </c>
      <c r="E16" s="215">
        <v>23</v>
      </c>
      <c r="F16" s="216">
        <f t="shared" si="1"/>
        <v>2.2553220697973153E-4</v>
      </c>
      <c r="G16" s="215">
        <v>22</v>
      </c>
      <c r="H16" s="216">
        <f t="shared" si="2"/>
        <v>2.8518835394467345E-4</v>
      </c>
      <c r="I16" s="215">
        <v>39</v>
      </c>
      <c r="J16" s="216">
        <f t="shared" si="3"/>
        <v>5.1214707813525934E-4</v>
      </c>
      <c r="K16" s="215">
        <v>224</v>
      </c>
      <c r="L16" s="216">
        <f t="shared" si="4"/>
        <v>2.8113508289719742E-3</v>
      </c>
      <c r="M16" s="215">
        <v>435</v>
      </c>
      <c r="N16" s="216">
        <f t="shared" si="5"/>
        <v>5.4691527213749577E-3</v>
      </c>
      <c r="O16" s="153">
        <f>SUM(C16,E16,G16,I16,K16,M16,'DESGLOSE EUROPA I'!O16,)</f>
        <v>2982</v>
      </c>
      <c r="P16" s="419">
        <f t="shared" si="6"/>
        <v>3.0187135947392185E-3</v>
      </c>
      <c r="Q16" s="420"/>
    </row>
    <row r="17" spans="2:17" ht="15">
      <c r="B17" s="351" t="s">
        <v>24</v>
      </c>
      <c r="C17" s="215">
        <v>6177</v>
      </c>
      <c r="D17" s="216">
        <f t="shared" si="0"/>
        <v>6.343843072815035E-2</v>
      </c>
      <c r="E17" s="215">
        <v>7577</v>
      </c>
      <c r="F17" s="216">
        <f t="shared" si="1"/>
        <v>7.4298153577627202E-2</v>
      </c>
      <c r="G17" s="215">
        <v>2816</v>
      </c>
      <c r="H17" s="216">
        <f t="shared" si="2"/>
        <v>3.6504109304918202E-2</v>
      </c>
      <c r="I17" s="215">
        <v>4952</v>
      </c>
      <c r="J17" s="216">
        <f t="shared" si="3"/>
        <v>6.5029546946815495E-2</v>
      </c>
      <c r="K17" s="215">
        <v>6330</v>
      </c>
      <c r="L17" s="216">
        <f t="shared" si="4"/>
        <v>7.944576226514552E-2</v>
      </c>
      <c r="M17" s="215">
        <v>7241</v>
      </c>
      <c r="N17" s="216">
        <f t="shared" si="5"/>
        <v>9.1039390472358775E-2</v>
      </c>
      <c r="O17" s="153">
        <f>SUM(C17,E17,G17,I17,K17,M17,'DESGLOSE EUROPA I'!O17,)</f>
        <v>80132</v>
      </c>
      <c r="P17" s="419">
        <f t="shared" si="6"/>
        <v>8.1118563975064742E-2</v>
      </c>
      <c r="Q17" s="420">
        <v>4</v>
      </c>
    </row>
    <row r="18" spans="2:17" ht="15">
      <c r="B18" s="351" t="s">
        <v>25</v>
      </c>
      <c r="C18" s="215">
        <v>33678</v>
      </c>
      <c r="D18" s="216">
        <f t="shared" si="0"/>
        <v>0.34587655335318884</v>
      </c>
      <c r="E18" s="215">
        <v>33322</v>
      </c>
      <c r="F18" s="216">
        <f t="shared" si="1"/>
        <v>0.3267471391729832</v>
      </c>
      <c r="G18" s="215">
        <v>32101</v>
      </c>
      <c r="H18" s="216">
        <f t="shared" si="2"/>
        <v>0.41612869772627104</v>
      </c>
      <c r="I18" s="215">
        <v>29542</v>
      </c>
      <c r="J18" s="216">
        <f t="shared" si="3"/>
        <v>0.38794484569927773</v>
      </c>
      <c r="K18" s="215">
        <v>23304</v>
      </c>
      <c r="L18" s="216">
        <f t="shared" si="4"/>
        <v>0.29248089159983431</v>
      </c>
      <c r="M18" s="215">
        <v>21310</v>
      </c>
      <c r="N18" s="216">
        <f t="shared" si="5"/>
        <v>0.26792561952298932</v>
      </c>
      <c r="O18" s="153">
        <f>SUM(C18,E18,G18,I18,K18,M18,'DESGLOSE EUROPA I'!O18,)</f>
        <v>311878</v>
      </c>
      <c r="P18" s="419">
        <f t="shared" si="6"/>
        <v>0.31571775938969748</v>
      </c>
      <c r="Q18" s="420">
        <v>1</v>
      </c>
    </row>
    <row r="19" spans="2:17" ht="15">
      <c r="B19" s="351" t="s">
        <v>56</v>
      </c>
      <c r="C19" s="215">
        <v>12</v>
      </c>
      <c r="D19" s="216">
        <f t="shared" si="0"/>
        <v>1.2324124473657184E-4</v>
      </c>
      <c r="E19" s="215">
        <v>36</v>
      </c>
      <c r="F19" s="216">
        <f t="shared" si="1"/>
        <v>3.5300693266392759E-4</v>
      </c>
      <c r="G19" s="215">
        <v>34</v>
      </c>
      <c r="H19" s="216">
        <f t="shared" si="2"/>
        <v>4.4074563791449535E-4</v>
      </c>
      <c r="I19" s="215">
        <v>24</v>
      </c>
      <c r="J19" s="216">
        <f t="shared" si="3"/>
        <v>3.1516743269862117E-4</v>
      </c>
      <c r="K19" s="215">
        <v>8</v>
      </c>
      <c r="L19" s="216">
        <f t="shared" si="4"/>
        <v>1.0040538674899909E-4</v>
      </c>
      <c r="M19" s="215">
        <v>33</v>
      </c>
      <c r="N19" s="216">
        <f t="shared" si="5"/>
        <v>4.1490124093189332E-4</v>
      </c>
      <c r="O19" s="153">
        <f>SUM(C19,E19,G19,I19,K19,M19,'DESGLOSE EUROPA I'!O19,)</f>
        <v>492</v>
      </c>
      <c r="P19" s="419">
        <f t="shared" si="6"/>
        <v>4.9805737377991131E-4</v>
      </c>
      <c r="Q19" s="420"/>
    </row>
    <row r="20" spans="2:17" ht="15">
      <c r="B20" s="351" t="s">
        <v>26</v>
      </c>
      <c r="C20" s="215">
        <v>3531</v>
      </c>
      <c r="D20" s="216">
        <f t="shared" si="0"/>
        <v>3.6263736263736267E-2</v>
      </c>
      <c r="E20" s="215">
        <v>3603</v>
      </c>
      <c r="F20" s="216">
        <f t="shared" si="1"/>
        <v>3.5330110510781422E-2</v>
      </c>
      <c r="G20" s="215">
        <v>4319</v>
      </c>
      <c r="H20" s="216">
        <f t="shared" si="2"/>
        <v>5.5987659122138392E-2</v>
      </c>
      <c r="I20" s="215">
        <v>3564</v>
      </c>
      <c r="J20" s="216">
        <f t="shared" si="3"/>
        <v>4.6802363755745237E-2</v>
      </c>
      <c r="K20" s="215">
        <v>2825</v>
      </c>
      <c r="L20" s="216">
        <f t="shared" si="4"/>
        <v>3.5455652195740303E-2</v>
      </c>
      <c r="M20" s="215">
        <v>3603</v>
      </c>
      <c r="N20" s="216">
        <f t="shared" si="5"/>
        <v>4.529967185083672E-2</v>
      </c>
      <c r="O20" s="153">
        <f>SUM(C20,E20,G20,I20,K20,M20,'DESGLOSE EUROPA I'!O20,)</f>
        <v>37827</v>
      </c>
      <c r="P20" s="419">
        <f t="shared" si="6"/>
        <v>3.8292716012139641E-2</v>
      </c>
      <c r="Q20" s="420">
        <v>7</v>
      </c>
    </row>
    <row r="21" spans="2:17" ht="15">
      <c r="B21" s="351" t="s">
        <v>90</v>
      </c>
      <c r="C21" s="215">
        <v>3</v>
      </c>
      <c r="D21" s="216">
        <f t="shared" si="0"/>
        <v>3.0810311184142959E-5</v>
      </c>
      <c r="E21" s="215">
        <v>14</v>
      </c>
      <c r="F21" s="216">
        <f t="shared" si="1"/>
        <v>1.3728047381374962E-4</v>
      </c>
      <c r="G21" s="215">
        <v>28</v>
      </c>
      <c r="H21" s="216">
        <f t="shared" si="2"/>
        <v>3.629669959295844E-4</v>
      </c>
      <c r="I21" s="215">
        <v>13</v>
      </c>
      <c r="J21" s="216">
        <f t="shared" si="3"/>
        <v>1.7071569271175311E-4</v>
      </c>
      <c r="K21" s="215">
        <v>39</v>
      </c>
      <c r="L21" s="216">
        <f t="shared" si="4"/>
        <v>4.8947626040137058E-4</v>
      </c>
      <c r="M21" s="215">
        <v>56</v>
      </c>
      <c r="N21" s="216">
        <f t="shared" si="5"/>
        <v>7.0407483309654624E-4</v>
      </c>
      <c r="O21" s="153">
        <f>SUM(C21,E21,G21,I21,K21,M21,'DESGLOSE EUROPA I'!O21,)</f>
        <v>519</v>
      </c>
      <c r="P21" s="419">
        <f t="shared" si="6"/>
        <v>5.253897906336869E-4</v>
      </c>
      <c r="Q21" s="420"/>
    </row>
    <row r="22" spans="2:17" ht="15">
      <c r="B22" s="351" t="s">
        <v>43</v>
      </c>
      <c r="C22" s="215">
        <v>391</v>
      </c>
      <c r="D22" s="216">
        <f t="shared" si="0"/>
        <v>4.0156105576666327E-3</v>
      </c>
      <c r="E22" s="215">
        <v>382</v>
      </c>
      <c r="F22" s="216">
        <f t="shared" si="1"/>
        <v>3.745795785489454E-3</v>
      </c>
      <c r="G22" s="215">
        <v>311</v>
      </c>
      <c r="H22" s="216">
        <f t="shared" si="2"/>
        <v>4.0315262762178842E-3</v>
      </c>
      <c r="I22" s="215">
        <v>267</v>
      </c>
      <c r="J22" s="216">
        <f t="shared" si="3"/>
        <v>3.5062376887721601E-3</v>
      </c>
      <c r="K22" s="215">
        <v>266</v>
      </c>
      <c r="L22" s="216">
        <f t="shared" si="4"/>
        <v>3.3384791094042197E-3</v>
      </c>
      <c r="M22" s="215">
        <v>150</v>
      </c>
      <c r="N22" s="216">
        <f t="shared" si="5"/>
        <v>1.8859147315086061E-3</v>
      </c>
      <c r="O22" s="153">
        <f>SUM(C22,E22,G22,I22,K22,M22,'DESGLOSE EUROPA I'!O22,)</f>
        <v>3330</v>
      </c>
      <c r="P22" s="419">
        <f t="shared" si="6"/>
        <v>3.3709980786323264E-3</v>
      </c>
      <c r="Q22" s="420"/>
    </row>
    <row r="23" spans="2:17" ht="15">
      <c r="B23" s="351" t="s">
        <v>95</v>
      </c>
      <c r="C23" s="215">
        <v>3</v>
      </c>
      <c r="D23" s="216">
        <f t="shared" si="0"/>
        <v>3.0810311184142959E-5</v>
      </c>
      <c r="E23" s="215">
        <v>12</v>
      </c>
      <c r="F23" s="216">
        <f t="shared" si="1"/>
        <v>1.1766897755464253E-4</v>
      </c>
      <c r="G23" s="215">
        <v>4</v>
      </c>
      <c r="H23" s="216">
        <f t="shared" si="2"/>
        <v>5.1852427989940632E-5</v>
      </c>
      <c r="I23" s="215">
        <v>39</v>
      </c>
      <c r="J23" s="216">
        <f t="shared" si="3"/>
        <v>5.1214707813525934E-4</v>
      </c>
      <c r="K23" s="215">
        <v>7</v>
      </c>
      <c r="L23" s="216">
        <f t="shared" si="4"/>
        <v>8.7854713405374193E-5</v>
      </c>
      <c r="M23" s="215">
        <v>15</v>
      </c>
      <c r="N23" s="216">
        <f t="shared" si="5"/>
        <v>1.8859147315086061E-4</v>
      </c>
      <c r="O23" s="153">
        <f>SUM(C23,E23,G23,I23,K23,M23,'DESGLOSE EUROPA I'!O23,)</f>
        <v>317</v>
      </c>
      <c r="P23" s="419">
        <f t="shared" si="6"/>
        <v>3.2090282009803226E-4</v>
      </c>
      <c r="Q23" s="420"/>
    </row>
    <row r="24" spans="2:17" ht="15">
      <c r="B24" s="351" t="s">
        <v>27</v>
      </c>
      <c r="C24" s="215">
        <v>10263</v>
      </c>
      <c r="D24" s="216">
        <f t="shared" si="0"/>
        <v>0.10540207456095306</v>
      </c>
      <c r="E24" s="215">
        <v>13740</v>
      </c>
      <c r="F24" s="216">
        <f t="shared" si="1"/>
        <v>0.1347309793000657</v>
      </c>
      <c r="G24" s="215">
        <v>5328</v>
      </c>
      <c r="H24" s="216">
        <f t="shared" si="2"/>
        <v>6.9067434082600923E-2</v>
      </c>
      <c r="I24" s="215">
        <v>6280</v>
      </c>
      <c r="J24" s="216">
        <f t="shared" si="3"/>
        <v>8.2468811556139193E-2</v>
      </c>
      <c r="K24" s="215">
        <v>6508</v>
      </c>
      <c r="L24" s="216">
        <f t="shared" si="4"/>
        <v>8.1679782120310754E-2</v>
      </c>
      <c r="M24" s="215">
        <v>6845</v>
      </c>
      <c r="N24" s="216">
        <f t="shared" si="5"/>
        <v>8.6060575581176052E-2</v>
      </c>
      <c r="O24" s="153">
        <f>SUM(C24,E24,G24,I24,K24,M24,'DESGLOSE EUROPA I'!O24,)</f>
        <v>92250</v>
      </c>
      <c r="P24" s="419">
        <f t="shared" si="6"/>
        <v>9.3385757583733367E-2</v>
      </c>
      <c r="Q24" s="420">
        <v>5</v>
      </c>
    </row>
    <row r="25" spans="2:17" ht="15">
      <c r="B25" s="351" t="s">
        <v>57</v>
      </c>
      <c r="C25" s="215">
        <v>34</v>
      </c>
      <c r="D25" s="216">
        <f t="shared" si="0"/>
        <v>3.491835267536202E-4</v>
      </c>
      <c r="E25" s="215">
        <v>48</v>
      </c>
      <c r="F25" s="216">
        <f t="shared" si="1"/>
        <v>4.706759102185701E-4</v>
      </c>
      <c r="G25" s="215">
        <v>22</v>
      </c>
      <c r="H25" s="216">
        <f t="shared" si="2"/>
        <v>2.8518835394467345E-4</v>
      </c>
      <c r="I25" s="215">
        <v>21</v>
      </c>
      <c r="J25" s="216">
        <f t="shared" si="3"/>
        <v>2.7577150361129352E-4</v>
      </c>
      <c r="K25" s="215">
        <v>20</v>
      </c>
      <c r="L25" s="216">
        <f t="shared" si="4"/>
        <v>2.5101346687249771E-4</v>
      </c>
      <c r="M25" s="215">
        <v>5</v>
      </c>
      <c r="N25" s="216">
        <f t="shared" si="5"/>
        <v>6.2863824383620204E-5</v>
      </c>
      <c r="O25" s="153">
        <f>SUM(C25,E25,G25,I25,K25,M25,'DESGLOSE EUROPA I'!O25,)</f>
        <v>325</v>
      </c>
      <c r="P25" s="419">
        <f t="shared" si="6"/>
        <v>3.2900131398063244E-4</v>
      </c>
      <c r="Q25" s="420"/>
    </row>
    <row r="26" spans="2:17" ht="15">
      <c r="B26" s="351" t="s">
        <v>96</v>
      </c>
      <c r="C26" s="215">
        <v>9</v>
      </c>
      <c r="D26" s="216">
        <f t="shared" si="0"/>
        <v>9.2430933552428878E-5</v>
      </c>
      <c r="E26" s="215">
        <v>22</v>
      </c>
      <c r="F26" s="216">
        <f t="shared" si="1"/>
        <v>2.1572645885017797E-4</v>
      </c>
      <c r="G26" s="215">
        <v>36</v>
      </c>
      <c r="H26" s="216">
        <f t="shared" si="2"/>
        <v>4.6667185190946565E-4</v>
      </c>
      <c r="I26" s="215">
        <v>20</v>
      </c>
      <c r="J26" s="216">
        <f t="shared" si="3"/>
        <v>2.6263952724885097E-4</v>
      </c>
      <c r="K26" s="215">
        <v>5</v>
      </c>
      <c r="L26" s="216">
        <f t="shared" si="4"/>
        <v>6.2753366718124428E-5</v>
      </c>
      <c r="M26" s="215"/>
      <c r="N26" s="216">
        <f t="shared" si="5"/>
        <v>0</v>
      </c>
      <c r="O26" s="153">
        <f>SUM(C26,E26,G26,I26,K26,M26,'DESGLOSE EUROPA I'!O26,)</f>
        <v>180</v>
      </c>
      <c r="P26" s="419">
        <f t="shared" si="6"/>
        <v>1.8221611235850414E-4</v>
      </c>
      <c r="Q26" s="420"/>
    </row>
    <row r="27" spans="2:17" ht="15">
      <c r="B27" s="351" t="s">
        <v>28</v>
      </c>
      <c r="C27" s="215">
        <v>503</v>
      </c>
      <c r="D27" s="216">
        <f t="shared" si="0"/>
        <v>5.1658621752079699E-3</v>
      </c>
      <c r="E27" s="215">
        <v>469</v>
      </c>
      <c r="F27" s="216">
        <f t="shared" si="1"/>
        <v>4.5988958727606125E-3</v>
      </c>
      <c r="G27" s="215">
        <v>346</v>
      </c>
      <c r="H27" s="216">
        <f t="shared" si="2"/>
        <v>4.4852350211298641E-3</v>
      </c>
      <c r="I27" s="215">
        <v>488</v>
      </c>
      <c r="J27" s="216">
        <f t="shared" si="3"/>
        <v>6.4084044648719633E-3</v>
      </c>
      <c r="K27" s="215">
        <v>887</v>
      </c>
      <c r="L27" s="216">
        <f t="shared" si="4"/>
        <v>1.1132447255795274E-2</v>
      </c>
      <c r="M27" s="215">
        <v>666</v>
      </c>
      <c r="N27" s="216">
        <f t="shared" si="5"/>
        <v>8.3734614078982104E-3</v>
      </c>
      <c r="O27" s="153">
        <f>SUM(C27,E27,G27,I27,K27,M27,'DESGLOSE EUROPA I'!O27,)</f>
        <v>7409</v>
      </c>
      <c r="P27" s="419">
        <f t="shared" si="6"/>
        <v>7.5002176470230948E-3</v>
      </c>
      <c r="Q27" s="420"/>
    </row>
    <row r="28" spans="2:17" ht="15">
      <c r="B28" s="351" t="s">
        <v>47</v>
      </c>
      <c r="C28" s="215">
        <v>228</v>
      </c>
      <c r="D28" s="216">
        <f t="shared" si="0"/>
        <v>2.3415836499948647E-3</v>
      </c>
      <c r="E28" s="215">
        <v>111</v>
      </c>
      <c r="F28" s="216">
        <f t="shared" si="1"/>
        <v>1.0884380423804435E-3</v>
      </c>
      <c r="G28" s="215">
        <v>143</v>
      </c>
      <c r="H28" s="216">
        <f t="shared" si="2"/>
        <v>1.8537243006403776E-3</v>
      </c>
      <c r="I28" s="215">
        <v>128</v>
      </c>
      <c r="J28" s="216">
        <f t="shared" si="3"/>
        <v>1.680892974392646E-3</v>
      </c>
      <c r="K28" s="215">
        <v>1372</v>
      </c>
      <c r="L28" s="216">
        <f t="shared" si="4"/>
        <v>1.7219523827453342E-2</v>
      </c>
      <c r="M28" s="215">
        <v>1318</v>
      </c>
      <c r="N28" s="216">
        <f t="shared" si="5"/>
        <v>1.6570904107522284E-2</v>
      </c>
      <c r="O28" s="153">
        <f>SUM(C28,E28,G28,I28,K28,M28,'DESGLOSE EUROPA I'!O28,)</f>
        <v>5740</v>
      </c>
      <c r="P28" s="419">
        <f t="shared" si="6"/>
        <v>5.8106693607656319E-3</v>
      </c>
      <c r="Q28" s="420"/>
    </row>
    <row r="29" spans="2:17" ht="15">
      <c r="B29" s="351" t="s">
        <v>29</v>
      </c>
      <c r="C29" s="215">
        <v>175</v>
      </c>
      <c r="D29" s="216">
        <f t="shared" si="0"/>
        <v>1.7972681524083393E-3</v>
      </c>
      <c r="E29" s="215">
        <v>367</v>
      </c>
      <c r="F29" s="216">
        <f t="shared" si="1"/>
        <v>3.5987095635461506E-3</v>
      </c>
      <c r="G29" s="215">
        <v>154</v>
      </c>
      <c r="H29" s="216">
        <f t="shared" si="2"/>
        <v>1.9963184776127141E-3</v>
      </c>
      <c r="I29" s="215">
        <v>144</v>
      </c>
      <c r="J29" s="216">
        <f t="shared" si="3"/>
        <v>1.8910045961917268E-3</v>
      </c>
      <c r="K29" s="215">
        <v>122</v>
      </c>
      <c r="L29" s="216">
        <f t="shared" si="4"/>
        <v>1.5311821479222359E-3</v>
      </c>
      <c r="M29" s="215">
        <v>195</v>
      </c>
      <c r="N29" s="216">
        <f t="shared" si="5"/>
        <v>2.4516891509611879E-3</v>
      </c>
      <c r="O29" s="153">
        <f>SUM(C29,E29,G29,I29,K29,M29,'DESGLOSE EUROPA I'!O29,)</f>
        <v>2446</v>
      </c>
      <c r="P29" s="419">
        <f t="shared" si="6"/>
        <v>2.476114504605006E-3</v>
      </c>
      <c r="Q29" s="420"/>
    </row>
    <row r="30" spans="2:17" ht="15">
      <c r="B30" s="351" t="s">
        <v>46</v>
      </c>
      <c r="C30" s="215">
        <v>38</v>
      </c>
      <c r="D30" s="216">
        <f t="shared" si="0"/>
        <v>3.9026394166581083E-4</v>
      </c>
      <c r="E30" s="215">
        <v>11</v>
      </c>
      <c r="F30" s="216">
        <f t="shared" si="1"/>
        <v>1.0786322942508899E-4</v>
      </c>
      <c r="G30" s="215">
        <v>91</v>
      </c>
      <c r="H30" s="216">
        <f t="shared" si="2"/>
        <v>1.1796427367711494E-3</v>
      </c>
      <c r="I30" s="215">
        <v>31</v>
      </c>
      <c r="J30" s="216">
        <f t="shared" si="3"/>
        <v>4.0709126723571896E-4</v>
      </c>
      <c r="K30" s="215">
        <v>164</v>
      </c>
      <c r="L30" s="216">
        <f t="shared" si="4"/>
        <v>2.0583104283544811E-3</v>
      </c>
      <c r="M30" s="215">
        <v>137</v>
      </c>
      <c r="N30" s="216">
        <f t="shared" si="5"/>
        <v>1.7224687881111935E-3</v>
      </c>
      <c r="O30" s="153">
        <f>SUM(C30,E30,G30,I30,K30,M30,'DESGLOSE EUROPA I'!O30,)</f>
        <v>1115</v>
      </c>
      <c r="P30" s="419">
        <f t="shared" si="6"/>
        <v>1.1287275848874006E-3</v>
      </c>
      <c r="Q30" s="420"/>
    </row>
    <row r="31" spans="2:17" ht="15">
      <c r="B31" s="351" t="s">
        <v>104</v>
      </c>
      <c r="C31" s="215">
        <v>19</v>
      </c>
      <c r="D31" s="216">
        <f t="shared" si="0"/>
        <v>1.9513197083290541E-4</v>
      </c>
      <c r="E31" s="215">
        <v>26</v>
      </c>
      <c r="F31" s="216">
        <f t="shared" si="1"/>
        <v>2.5494945136839213E-4</v>
      </c>
      <c r="G31" s="215">
        <v>30</v>
      </c>
      <c r="H31" s="216">
        <f t="shared" si="2"/>
        <v>3.888932099245547E-4</v>
      </c>
      <c r="I31" s="215">
        <v>725</v>
      </c>
      <c r="J31" s="216">
        <f t="shared" si="3"/>
        <v>9.5206828627708469E-3</v>
      </c>
      <c r="K31" s="215">
        <v>31</v>
      </c>
      <c r="L31" s="216">
        <f t="shared" si="4"/>
        <v>3.8907087365237146E-4</v>
      </c>
      <c r="M31" s="215">
        <v>26</v>
      </c>
      <c r="N31" s="216">
        <f t="shared" si="5"/>
        <v>3.2689188679482507E-4</v>
      </c>
      <c r="O31" s="153">
        <f>SUM(C31,E31,G31,I31,K31,M31,'DESGLOSE EUROPA I'!O31,)</f>
        <v>1106</v>
      </c>
      <c r="P31" s="419">
        <f t="shared" si="6"/>
        <v>1.1196167792694753E-3</v>
      </c>
      <c r="Q31" s="420"/>
    </row>
    <row r="32" spans="2:17" ht="15">
      <c r="B32" s="351" t="s">
        <v>107</v>
      </c>
      <c r="C32" s="215">
        <v>3039</v>
      </c>
      <c r="D32" s="216">
        <f t="shared" si="0"/>
        <v>3.1210845229536818E-2</v>
      </c>
      <c r="E32" s="215">
        <v>3384</v>
      </c>
      <c r="F32" s="216">
        <f t="shared" si="1"/>
        <v>3.3182651670409194E-2</v>
      </c>
      <c r="G32" s="215">
        <v>2695</v>
      </c>
      <c r="H32" s="216">
        <f t="shared" si="2"/>
        <v>3.4935573358222498E-2</v>
      </c>
      <c r="I32" s="215">
        <v>3953</v>
      </c>
      <c r="J32" s="216">
        <f t="shared" si="3"/>
        <v>5.1910702560735392E-2</v>
      </c>
      <c r="K32" s="215">
        <v>6098</v>
      </c>
      <c r="L32" s="216">
        <f t="shared" si="4"/>
        <v>7.6534006049424549E-2</v>
      </c>
      <c r="M32" s="215">
        <v>4084</v>
      </c>
      <c r="N32" s="216">
        <f t="shared" si="5"/>
        <v>5.134717175654098E-2</v>
      </c>
      <c r="O32" s="153">
        <f>SUM(C32,E32,G32,I32,K32,M32,'DESGLOSE EUROPA I'!O32,)</f>
        <v>52621</v>
      </c>
      <c r="P32" s="419">
        <f t="shared" si="6"/>
        <v>5.3268855824538032E-2</v>
      </c>
      <c r="Q32" s="420">
        <v>6</v>
      </c>
    </row>
    <row r="33" spans="2:17" ht="15">
      <c r="B33" s="351" t="s">
        <v>110</v>
      </c>
      <c r="C33" s="215">
        <v>24</v>
      </c>
      <c r="D33" s="216">
        <f t="shared" si="0"/>
        <v>2.4648248947314367E-4</v>
      </c>
      <c r="E33" s="215">
        <v>14</v>
      </c>
      <c r="F33" s="216">
        <f t="shared" si="1"/>
        <v>1.3728047381374962E-4</v>
      </c>
      <c r="G33" s="215">
        <v>21</v>
      </c>
      <c r="H33" s="216">
        <f t="shared" si="2"/>
        <v>2.722252469471883E-4</v>
      </c>
      <c r="I33" s="215">
        <v>32</v>
      </c>
      <c r="J33" s="216">
        <f t="shared" si="3"/>
        <v>4.202232435981615E-4</v>
      </c>
      <c r="K33" s="215">
        <v>27</v>
      </c>
      <c r="L33" s="216">
        <f t="shared" si="4"/>
        <v>3.3886818027787193E-4</v>
      </c>
      <c r="M33" s="215">
        <v>31</v>
      </c>
      <c r="N33" s="216">
        <f t="shared" si="5"/>
        <v>3.8975571117844527E-4</v>
      </c>
      <c r="O33" s="153">
        <f>SUM(C33,E33,G33,I33,K33,M33,'DESGLOSE EUROPA I'!O33,)</f>
        <v>280</v>
      </c>
      <c r="P33" s="419">
        <f t="shared" si="6"/>
        <v>2.8344728589100644E-4</v>
      </c>
      <c r="Q33" s="420"/>
    </row>
    <row r="34" spans="2:17" ht="15">
      <c r="B34" s="351" t="s">
        <v>30</v>
      </c>
      <c r="C34" s="215">
        <v>388</v>
      </c>
      <c r="D34" s="216">
        <f t="shared" si="0"/>
        <v>3.9848002464824891E-3</v>
      </c>
      <c r="E34" s="215">
        <v>77</v>
      </c>
      <c r="F34" s="216">
        <f t="shared" si="1"/>
        <v>7.5504260597562291E-4</v>
      </c>
      <c r="G34" s="215">
        <v>57</v>
      </c>
      <c r="H34" s="216">
        <f t="shared" si="2"/>
        <v>7.3889709885665395E-4</v>
      </c>
      <c r="I34" s="215">
        <v>266</v>
      </c>
      <c r="J34" s="216">
        <f t="shared" si="3"/>
        <v>3.4931057124097178E-3</v>
      </c>
      <c r="K34" s="215">
        <v>1896</v>
      </c>
      <c r="L34" s="216">
        <f t="shared" si="4"/>
        <v>2.3796076659512784E-2</v>
      </c>
      <c r="M34" s="215">
        <v>6019</v>
      </c>
      <c r="N34" s="216">
        <f t="shared" si="5"/>
        <v>7.5675471793002005E-2</v>
      </c>
      <c r="O34" s="153">
        <f>SUM(C34,E34,G34,I34,K34,M34,'DESGLOSE EUROPA I'!O34,)</f>
        <v>31584</v>
      </c>
      <c r="P34" s="419">
        <f t="shared" si="6"/>
        <v>3.1972853848505525E-2</v>
      </c>
      <c r="Q34" s="420">
        <v>8</v>
      </c>
    </row>
    <row r="35" spans="2:17" ht="15">
      <c r="B35" s="351" t="s">
        <v>31</v>
      </c>
      <c r="C35" s="215">
        <v>711</v>
      </c>
      <c r="D35" s="216">
        <f t="shared" si="0"/>
        <v>7.3020437506418814E-3</v>
      </c>
      <c r="E35" s="215">
        <v>438</v>
      </c>
      <c r="F35" s="216">
        <f t="shared" si="1"/>
        <v>4.2949176807444527E-3</v>
      </c>
      <c r="G35" s="215">
        <v>348</v>
      </c>
      <c r="H35" s="216">
        <f t="shared" si="2"/>
        <v>4.511161235124835E-3</v>
      </c>
      <c r="I35" s="215">
        <v>599</v>
      </c>
      <c r="J35" s="216">
        <f>I35/$I$37</f>
        <v>7.8660538411030861E-3</v>
      </c>
      <c r="K35" s="215">
        <v>884</v>
      </c>
      <c r="L35" s="216">
        <f t="shared" si="4"/>
        <v>1.1094795235764399E-2</v>
      </c>
      <c r="M35" s="215">
        <v>979</v>
      </c>
      <c r="N35" s="216">
        <f t="shared" si="5"/>
        <v>1.2308736814312835E-2</v>
      </c>
      <c r="O35" s="153">
        <f>SUM(C35,E35,G35,I35,K35,M35,'DESGLOSE EUROPA I'!O35,)</f>
        <v>9880</v>
      </c>
      <c r="P35" s="419">
        <f t="shared" si="6"/>
        <v>1.0001639945011227E-2</v>
      </c>
      <c r="Q35" s="420">
        <v>10</v>
      </c>
    </row>
    <row r="36" spans="2:17" ht="15">
      <c r="B36" s="351" t="s">
        <v>86</v>
      </c>
      <c r="C36" s="215">
        <v>711</v>
      </c>
      <c r="D36" s="216">
        <f t="shared" si="0"/>
        <v>7.3020437506418814E-3</v>
      </c>
      <c r="E36" s="215">
        <v>1353</v>
      </c>
      <c r="F36" s="216">
        <f t="shared" si="1"/>
        <v>1.3267177219285945E-2</v>
      </c>
      <c r="G36" s="215">
        <v>815</v>
      </c>
      <c r="H36" s="216">
        <f>G36/$G$37</f>
        <v>1.0564932202950404E-2</v>
      </c>
      <c r="I36" s="215">
        <v>758</v>
      </c>
      <c r="J36" s="216">
        <f t="shared" si="3"/>
        <v>9.9540380827314503E-3</v>
      </c>
      <c r="K36" s="215">
        <v>1153</v>
      </c>
      <c r="L36" s="216">
        <f>K36/$K$37</f>
        <v>1.4470926365199492E-2</v>
      </c>
      <c r="M36" s="215">
        <v>2168</v>
      </c>
      <c r="N36" s="216">
        <f t="shared" si="5"/>
        <v>2.7257754252737718E-2</v>
      </c>
      <c r="O36" s="153">
        <f>SUM(C36,E36,G36,I36,K36,M36,'DESGLOSE EUROPA I'!O36,)</f>
        <v>16454</v>
      </c>
      <c r="P36" s="419">
        <f t="shared" si="6"/>
        <v>1.6656577293037926E-2</v>
      </c>
      <c r="Q36" s="131"/>
    </row>
    <row r="37" spans="2:17" ht="15">
      <c r="B37" s="352" t="s">
        <v>34</v>
      </c>
      <c r="C37" s="342">
        <f t="shared" ref="C37:P37" si="7">SUM(C10:C36)</f>
        <v>97370</v>
      </c>
      <c r="D37" s="343">
        <f t="shared" si="7"/>
        <v>0.99999999999999989</v>
      </c>
      <c r="E37" s="342">
        <f>SUM(E10:E36)</f>
        <v>101981</v>
      </c>
      <c r="F37" s="343">
        <f t="shared" si="7"/>
        <v>1</v>
      </c>
      <c r="G37" s="342">
        <f>SUM(G10:G36)</f>
        <v>77142</v>
      </c>
      <c r="H37" s="343">
        <f t="shared" si="7"/>
        <v>1</v>
      </c>
      <c r="I37" s="342">
        <f t="shared" si="7"/>
        <v>76150</v>
      </c>
      <c r="J37" s="343">
        <f t="shared" si="7"/>
        <v>0.99999999999999978</v>
      </c>
      <c r="K37" s="342">
        <f t="shared" si="7"/>
        <v>79677</v>
      </c>
      <c r="L37" s="343">
        <f t="shared" si="7"/>
        <v>1</v>
      </c>
      <c r="M37" s="342">
        <f t="shared" si="7"/>
        <v>79537</v>
      </c>
      <c r="N37" s="343">
        <f t="shared" si="7"/>
        <v>1</v>
      </c>
      <c r="O37" s="342">
        <f>SUM(O10:O36)</f>
        <v>987838</v>
      </c>
      <c r="P37" s="343">
        <f t="shared" si="7"/>
        <v>1</v>
      </c>
    </row>
    <row r="38" spans="2:17">
      <c r="B38" s="5"/>
      <c r="C38" s="52"/>
      <c r="D38" s="5"/>
      <c r="E38" s="52"/>
      <c r="F38" s="5"/>
      <c r="H38" s="5"/>
      <c r="I38" s="52"/>
      <c r="J38" s="5"/>
      <c r="L38" s="5"/>
      <c r="M38" s="52"/>
      <c r="N38" s="5"/>
      <c r="O38" s="54"/>
    </row>
  </sheetData>
  <mergeCells count="9">
    <mergeCell ref="M8:N8"/>
    <mergeCell ref="O8:P8"/>
    <mergeCell ref="Q8:Q9"/>
    <mergeCell ref="B8:B9"/>
    <mergeCell ref="C8:D8"/>
    <mergeCell ref="E8:F8"/>
    <mergeCell ref="G8:H8"/>
    <mergeCell ref="I8:J8"/>
    <mergeCell ref="K8:L8"/>
  </mergeCells>
  <pageMargins left="0.70866141732283472" right="0.70866141732283472" top="0.74803149606299213" bottom="0.74803149606299213" header="0.31496062992125984" footer="0.31496062992125984"/>
  <pageSetup scale="88" orientation="landscape" r:id="rId1"/>
  <headerFooter>
    <oddFooter>&amp;CBARÓMETRO TURÍSTICO DE LA RIVIERA MAYA
FIDEICOMISO DE PROMOCIÓN TURÍSTICA DE LA RIVIERA MAYA&amp;R17</oddFooter>
  </headerFooter>
  <ignoredErrors>
    <ignoredError sqref="F11:F35 G10:H10 F37 F36 J36 H35 H37:N37 H11 J11 H12 J12 H13 J13 H14 J14 H15 J15 H16 J16 H17 J17 H18 J18 H19 J19 H20 J20 H21 J21 H22 J22 H23 J23 H24 J24 H25 J25 H26 J26 H27 J27 H28 J28 H29 J29 H30 J30 H31 J31 H32 J32 H33 J33 H34 J34 J35 N10 N36 L11 L12 L13 L14 L15 L16 L17 L18 L19 L20 L21 L22 L23 L24 L25 L26:N26 L27 L28 L29 L30 L31 L32 L33 L34 L35 N11 N12 N13 N14 N15 N16 N17 N18 N19 N20 N21 N22 N23 N24 N25 N27 N28 N29 N30 N31 N32 N33 N34 N35" evalError="1"/>
  </ignoredErrors>
  <drawing r:id="rId2"/>
</worksheet>
</file>

<file path=xl/worksheets/sheet19.xml><?xml version="1.0" encoding="utf-8"?>
<worksheet xmlns="http://schemas.openxmlformats.org/spreadsheetml/2006/main" xmlns:r="http://schemas.openxmlformats.org/officeDocument/2006/relationships">
  <sheetPr codeName="Hoja17">
    <pageSetUpPr fitToPage="1"/>
  </sheetPr>
  <dimension ref="A2:V37"/>
  <sheetViews>
    <sheetView topLeftCell="A10" zoomScaleNormal="100" workbookViewId="0">
      <selection activeCell="D7" sqref="D7:E7"/>
    </sheetView>
  </sheetViews>
  <sheetFormatPr baseColWidth="10" defaultRowHeight="12.75"/>
  <cols>
    <col min="1" max="1" width="1.140625" style="7" customWidth="1"/>
    <col min="2" max="2" width="3.42578125" style="7" customWidth="1"/>
    <col min="3" max="3" width="13.140625" style="7" customWidth="1"/>
    <col min="4" max="4" width="7.5703125" style="7" bestFit="1" customWidth="1"/>
    <col min="5" max="5" width="6.7109375" style="7" bestFit="1" customWidth="1"/>
    <col min="6" max="6" width="7.5703125" style="7" bestFit="1" customWidth="1"/>
    <col min="7" max="7" width="6.7109375" style="7" bestFit="1" customWidth="1"/>
    <col min="8" max="8" width="7.5703125" style="7" bestFit="1" customWidth="1"/>
    <col min="9" max="9" width="6.7109375" style="7" bestFit="1" customWidth="1"/>
    <col min="10" max="10" width="7.5703125" style="7" bestFit="1" customWidth="1"/>
    <col min="11" max="11" width="6.7109375" style="7" bestFit="1" customWidth="1"/>
    <col min="12" max="12" width="7.5703125" style="7" bestFit="1" customWidth="1"/>
    <col min="13" max="13" width="8.28515625" style="7" customWidth="1"/>
    <col min="14" max="14" width="7.5703125" style="7" bestFit="1" customWidth="1"/>
    <col min="15" max="15" width="8.28515625" style="7" bestFit="1" customWidth="1"/>
    <col min="16" max="16" width="8.85546875" style="7" bestFit="1" customWidth="1"/>
    <col min="17" max="17" width="6.7109375" style="7" bestFit="1" customWidth="1"/>
    <col min="18" max="18" width="7.140625" style="7" customWidth="1"/>
    <col min="19" max="19" width="8.42578125" style="7" customWidth="1"/>
    <col min="20" max="16384" width="11.42578125" style="7"/>
  </cols>
  <sheetData>
    <row r="2" spans="1:22" ht="18.75">
      <c r="E2" s="22"/>
      <c r="F2" s="22"/>
      <c r="G2" s="22"/>
      <c r="H2" s="22"/>
      <c r="I2" s="22"/>
      <c r="J2" s="22"/>
      <c r="K2" s="22"/>
      <c r="M2" s="22" t="s">
        <v>123</v>
      </c>
    </row>
    <row r="3" spans="1:22" ht="18.75">
      <c r="E3" s="22"/>
      <c r="F3" s="22"/>
      <c r="G3" s="22"/>
      <c r="H3" s="22"/>
      <c r="I3" s="22"/>
      <c r="J3" s="22"/>
      <c r="K3" s="22"/>
      <c r="L3" s="12"/>
      <c r="M3" s="22" t="s">
        <v>122</v>
      </c>
    </row>
    <row r="4" spans="1:22" ht="15.75">
      <c r="E4" s="10"/>
      <c r="F4" s="10"/>
      <c r="G4" s="10"/>
      <c r="H4" s="10"/>
      <c r="I4" s="10"/>
      <c r="J4" s="10"/>
      <c r="K4" s="10"/>
      <c r="M4" s="123" t="s">
        <v>367</v>
      </c>
    </row>
    <row r="6" spans="1:22">
      <c r="B6" s="5"/>
      <c r="C6" s="5"/>
      <c r="F6" s="5"/>
      <c r="G6" s="5"/>
      <c r="H6" s="5"/>
      <c r="I6" s="5"/>
      <c r="J6" s="5"/>
      <c r="L6" s="5"/>
    </row>
    <row r="7" spans="1:22" ht="15" customHeight="1">
      <c r="A7" s="5"/>
      <c r="B7" s="496" t="s">
        <v>32</v>
      </c>
      <c r="C7" s="520"/>
      <c r="D7" s="519" t="s">
        <v>358</v>
      </c>
      <c r="E7" s="519"/>
      <c r="F7" s="517" t="s">
        <v>359</v>
      </c>
      <c r="G7" s="518"/>
      <c r="H7" s="517" t="s">
        <v>360</v>
      </c>
      <c r="I7" s="518"/>
      <c r="J7" s="517" t="s">
        <v>361</v>
      </c>
      <c r="K7" s="518"/>
      <c r="L7" s="517" t="s">
        <v>362</v>
      </c>
      <c r="M7" s="518"/>
      <c r="N7" s="517" t="s">
        <v>363</v>
      </c>
      <c r="O7" s="518"/>
      <c r="P7" s="521" t="s">
        <v>227</v>
      </c>
      <c r="Q7" s="521"/>
      <c r="R7" s="497" t="s">
        <v>336</v>
      </c>
      <c r="S7" s="497" t="s">
        <v>365</v>
      </c>
    </row>
    <row r="8" spans="1:22" ht="15">
      <c r="A8" s="5"/>
      <c r="B8" s="520"/>
      <c r="C8" s="520"/>
      <c r="D8" s="292" t="s">
        <v>55</v>
      </c>
      <c r="E8" s="292" t="s">
        <v>33</v>
      </c>
      <c r="F8" s="292" t="s">
        <v>55</v>
      </c>
      <c r="G8" s="292" t="s">
        <v>33</v>
      </c>
      <c r="H8" s="292" t="s">
        <v>55</v>
      </c>
      <c r="I8" s="292" t="s">
        <v>33</v>
      </c>
      <c r="J8" s="292" t="s">
        <v>55</v>
      </c>
      <c r="K8" s="292" t="s">
        <v>33</v>
      </c>
      <c r="L8" s="292" t="s">
        <v>55</v>
      </c>
      <c r="M8" s="292" t="s">
        <v>33</v>
      </c>
      <c r="N8" s="292" t="s">
        <v>55</v>
      </c>
      <c r="O8" s="292" t="s">
        <v>33</v>
      </c>
      <c r="P8" s="353" t="s">
        <v>55</v>
      </c>
      <c r="Q8" s="353" t="s">
        <v>33</v>
      </c>
      <c r="R8" s="497"/>
      <c r="S8" s="497"/>
    </row>
    <row r="9" spans="1:22">
      <c r="B9" s="55"/>
      <c r="C9" s="55"/>
      <c r="D9" s="210"/>
      <c r="E9" s="210"/>
      <c r="F9" s="210"/>
      <c r="G9" s="210"/>
      <c r="H9" s="210"/>
      <c r="I9" s="210"/>
      <c r="J9" s="210"/>
      <c r="K9" s="210"/>
      <c r="L9" s="210"/>
      <c r="M9" s="210"/>
      <c r="N9" s="210"/>
      <c r="O9" s="210"/>
    </row>
    <row r="10" spans="1:22">
      <c r="B10" s="55"/>
      <c r="C10" s="55"/>
      <c r="D10" s="210"/>
      <c r="E10" s="210"/>
      <c r="F10" s="210"/>
      <c r="G10" s="210"/>
      <c r="H10" s="210"/>
      <c r="I10" s="210"/>
      <c r="J10" s="210"/>
      <c r="K10" s="210"/>
      <c r="L10" s="210"/>
      <c r="M10" s="210"/>
      <c r="N10" s="210"/>
      <c r="O10" s="210"/>
      <c r="P10" s="31"/>
      <c r="Q10" s="31"/>
    </row>
    <row r="11" spans="1:22">
      <c r="B11" s="259">
        <v>1</v>
      </c>
      <c r="C11" s="259" t="s">
        <v>76</v>
      </c>
      <c r="D11" s="227">
        <v>106809</v>
      </c>
      <c r="E11" s="354">
        <f t="shared" ref="E11:E26" si="0">D11/$D$34</f>
        <v>0.30320295001830988</v>
      </c>
      <c r="F11" s="227">
        <v>120555</v>
      </c>
      <c r="G11" s="354">
        <f>F11/$F$34</f>
        <v>0.34750587319660436</v>
      </c>
      <c r="H11" s="227">
        <v>152637</v>
      </c>
      <c r="I11" s="354">
        <f>H11/$H$34</f>
        <v>0.39276772365736107</v>
      </c>
      <c r="J11" s="227">
        <v>137613</v>
      </c>
      <c r="K11" s="354">
        <f>J11/$J$34</f>
        <v>0.36388227828018405</v>
      </c>
      <c r="L11" s="227">
        <v>141870</v>
      </c>
      <c r="M11" s="354">
        <f>L11/$L$34</f>
        <v>0.36289363356619031</v>
      </c>
      <c r="N11" s="227">
        <v>153890</v>
      </c>
      <c r="O11" s="354">
        <f>N11/$N$34</f>
        <v>0.41051674051468645</v>
      </c>
      <c r="P11" s="355">
        <f>SUM(D11,F11,H11,J11,L11,N11,)</f>
        <v>813374</v>
      </c>
      <c r="Q11" s="354">
        <f t="shared" ref="Q11:Q26" si="1">P11/$P$34</f>
        <v>0.36444867422740368</v>
      </c>
      <c r="R11" s="131">
        <v>1</v>
      </c>
      <c r="S11" s="131">
        <v>1</v>
      </c>
      <c r="V11" s="5"/>
    </row>
    <row r="12" spans="1:22">
      <c r="B12" s="259">
        <v>2</v>
      </c>
      <c r="C12" s="259" t="s">
        <v>148</v>
      </c>
      <c r="D12" s="227">
        <v>97767</v>
      </c>
      <c r="E12" s="354">
        <f t="shared" si="0"/>
        <v>0.27753506553230628</v>
      </c>
      <c r="F12" s="227">
        <v>95558</v>
      </c>
      <c r="G12" s="354">
        <f t="shared" ref="G12:G26" si="2">F12/$F$34</f>
        <v>0.27545075883141401</v>
      </c>
      <c r="H12" s="227">
        <v>100064</v>
      </c>
      <c r="I12" s="354">
        <f t="shared" ref="I12:I26" si="3">H12/$H$34</f>
        <v>0.25748612394144393</v>
      </c>
      <c r="J12" s="227">
        <v>70542</v>
      </c>
      <c r="K12" s="354">
        <f t="shared" ref="K12:K26" si="4">J12/$J$34</f>
        <v>0.18653022370299857</v>
      </c>
      <c r="L12" s="227">
        <v>44856</v>
      </c>
      <c r="M12" s="354">
        <f t="shared" ref="M12:M26" si="5">L12/$L$34</f>
        <v>0.11473854110978383</v>
      </c>
      <c r="N12" s="227">
        <v>32795</v>
      </c>
      <c r="O12" s="354">
        <f t="shared" ref="O12:O26" si="6">N12/$N$34</f>
        <v>8.7483894373767898E-2</v>
      </c>
      <c r="P12" s="355">
        <f t="shared" ref="P12:P24" si="7">SUM(D12,F12,H12,J12,L12,N12,)</f>
        <v>441582</v>
      </c>
      <c r="Q12" s="354">
        <f t="shared" si="1"/>
        <v>0.19785974774542262</v>
      </c>
      <c r="R12" s="131">
        <v>2</v>
      </c>
      <c r="S12" s="131">
        <v>2</v>
      </c>
      <c r="V12" s="5"/>
    </row>
    <row r="13" spans="1:22">
      <c r="B13" s="259">
        <v>3</v>
      </c>
      <c r="C13" s="259" t="s">
        <v>78</v>
      </c>
      <c r="D13" s="227">
        <v>44878</v>
      </c>
      <c r="E13" s="354">
        <f t="shared" si="0"/>
        <v>0.12739696084526314</v>
      </c>
      <c r="F13" s="227">
        <v>37779</v>
      </c>
      <c r="G13" s="354">
        <f t="shared" si="2"/>
        <v>0.10889987460905409</v>
      </c>
      <c r="H13" s="227">
        <v>43492</v>
      </c>
      <c r="I13" s="354">
        <f t="shared" si="3"/>
        <v>0.1119142399110697</v>
      </c>
      <c r="J13" s="227">
        <v>69834</v>
      </c>
      <c r="K13" s="354">
        <f t="shared" si="4"/>
        <v>0.18465809931778518</v>
      </c>
      <c r="L13" s="227">
        <v>90561</v>
      </c>
      <c r="M13" s="354">
        <f t="shared" si="5"/>
        <v>0.23164876541473009</v>
      </c>
      <c r="N13" s="227">
        <v>77663</v>
      </c>
      <c r="O13" s="354">
        <f t="shared" si="6"/>
        <v>0.20717370601463445</v>
      </c>
      <c r="P13" s="355">
        <f t="shared" si="7"/>
        <v>364207</v>
      </c>
      <c r="Q13" s="354">
        <f t="shared" si="1"/>
        <v>0.16319031379702328</v>
      </c>
      <c r="R13" s="131">
        <v>3</v>
      </c>
      <c r="S13" s="131">
        <v>3</v>
      </c>
      <c r="V13" s="5"/>
    </row>
    <row r="14" spans="1:22">
      <c r="B14" s="259">
        <v>4</v>
      </c>
      <c r="C14" s="259" t="s">
        <v>19</v>
      </c>
      <c r="D14" s="227">
        <v>12255</v>
      </c>
      <c r="E14" s="354">
        <f t="shared" si="0"/>
        <v>3.4788755184248399E-2</v>
      </c>
      <c r="F14" s="227">
        <v>11336</v>
      </c>
      <c r="G14" s="354">
        <f t="shared" si="2"/>
        <v>3.2676592248821759E-2</v>
      </c>
      <c r="H14" s="227">
        <v>13248</v>
      </c>
      <c r="I14" s="354">
        <f t="shared" si="3"/>
        <v>3.4089944135515762E-2</v>
      </c>
      <c r="J14" s="227">
        <v>14819</v>
      </c>
      <c r="K14" s="354">
        <f t="shared" si="4"/>
        <v>3.9185044158866152E-2</v>
      </c>
      <c r="L14" s="227">
        <v>11750</v>
      </c>
      <c r="M14" s="354">
        <f t="shared" si="5"/>
        <v>3.0055686152130372E-2</v>
      </c>
      <c r="N14" s="227">
        <v>8927</v>
      </c>
      <c r="O14" s="354">
        <f t="shared" si="6"/>
        <v>2.3813652235847724E-2</v>
      </c>
      <c r="P14" s="355">
        <f t="shared" si="7"/>
        <v>72335</v>
      </c>
      <c r="Q14" s="354">
        <f t="shared" si="1"/>
        <v>3.2411159995573063E-2</v>
      </c>
      <c r="R14" s="131">
        <v>6</v>
      </c>
      <c r="S14" s="131">
        <v>5</v>
      </c>
      <c r="V14" s="5"/>
    </row>
    <row r="15" spans="1:22">
      <c r="B15" s="259">
        <v>5</v>
      </c>
      <c r="C15" s="259" t="s">
        <v>147</v>
      </c>
      <c r="D15" s="227">
        <v>1351</v>
      </c>
      <c r="E15" s="354">
        <f t="shared" si="0"/>
        <v>3.8351373524210192E-3</v>
      </c>
      <c r="F15" s="227">
        <v>1432</v>
      </c>
      <c r="G15" s="354">
        <f t="shared" si="2"/>
        <v>4.127812288312699E-3</v>
      </c>
      <c r="H15" s="227">
        <v>1420</v>
      </c>
      <c r="I15" s="354">
        <f t="shared" si="3"/>
        <v>3.6539644227379514E-3</v>
      </c>
      <c r="J15" s="227">
        <v>1412</v>
      </c>
      <c r="K15" s="354">
        <f t="shared" si="4"/>
        <v>3.7336717964990217E-3</v>
      </c>
      <c r="L15" s="227">
        <v>1589</v>
      </c>
      <c r="M15" s="354">
        <f t="shared" si="5"/>
        <v>4.0645519400625673E-3</v>
      </c>
      <c r="N15" s="227">
        <v>1311</v>
      </c>
      <c r="O15" s="354">
        <f t="shared" si="6"/>
        <v>3.4972216961125088E-3</v>
      </c>
      <c r="P15" s="355">
        <f>SUM(D15,F15,H15,J15,L15,N15,)</f>
        <v>8515</v>
      </c>
      <c r="Q15" s="354">
        <f t="shared" si="1"/>
        <v>3.8153179976816846E-3</v>
      </c>
      <c r="R15" s="131">
        <v>14</v>
      </c>
      <c r="S15" s="131">
        <v>15</v>
      </c>
      <c r="V15" s="5"/>
    </row>
    <row r="16" spans="1:22">
      <c r="B16" s="259">
        <v>6</v>
      </c>
      <c r="C16" s="259" t="s">
        <v>22</v>
      </c>
      <c r="D16" s="227">
        <v>6508</v>
      </c>
      <c r="E16" s="354">
        <f t="shared" si="0"/>
        <v>1.8474518052965204E-2</v>
      </c>
      <c r="F16" s="227">
        <v>6005</v>
      </c>
      <c r="G16" s="354">
        <f t="shared" si="2"/>
        <v>1.7309715636395082E-2</v>
      </c>
      <c r="H16" s="227">
        <v>8601</v>
      </c>
      <c r="I16" s="354">
        <f t="shared" si="3"/>
        <v>2.2132216901386705E-2</v>
      </c>
      <c r="J16" s="227">
        <v>12447</v>
      </c>
      <c r="K16" s="354">
        <f t="shared" si="4"/>
        <v>3.2912898619704901E-2</v>
      </c>
      <c r="L16" s="227">
        <v>13061</v>
      </c>
      <c r="M16" s="354">
        <f t="shared" si="5"/>
        <v>3.340913334748722E-2</v>
      </c>
      <c r="N16" s="227">
        <v>20683</v>
      </c>
      <c r="O16" s="354">
        <f t="shared" si="6"/>
        <v>5.5173940763306652E-2</v>
      </c>
      <c r="P16" s="355">
        <f t="shared" si="7"/>
        <v>67305</v>
      </c>
      <c r="Q16" s="354">
        <f t="shared" si="1"/>
        <v>3.015736674503415E-2</v>
      </c>
      <c r="R16" s="131">
        <v>7</v>
      </c>
      <c r="S16" s="131">
        <v>6</v>
      </c>
      <c r="V16" s="5"/>
    </row>
    <row r="17" spans="2:22">
      <c r="B17" s="259">
        <v>7</v>
      </c>
      <c r="C17" s="259" t="s">
        <v>24</v>
      </c>
      <c r="D17" s="227">
        <v>8184</v>
      </c>
      <c r="E17" s="354">
        <f t="shared" si="0"/>
        <v>2.3232245812149239E-2</v>
      </c>
      <c r="F17" s="227">
        <v>9483</v>
      </c>
      <c r="G17" s="354">
        <f t="shared" si="2"/>
        <v>2.7335226208148971E-2</v>
      </c>
      <c r="H17" s="227">
        <v>9175</v>
      </c>
      <c r="I17" s="354">
        <f t="shared" si="3"/>
        <v>2.3609241956775145E-2</v>
      </c>
      <c r="J17" s="227">
        <v>7890</v>
      </c>
      <c r="K17" s="354">
        <f t="shared" si="4"/>
        <v>2.0863081072505157E-2</v>
      </c>
      <c r="L17" s="227">
        <v>6083</v>
      </c>
      <c r="M17" s="354">
        <f t="shared" si="5"/>
        <v>1.5559892669226303E-2</v>
      </c>
      <c r="N17" s="227">
        <v>4224</v>
      </c>
      <c r="O17" s="354">
        <f t="shared" si="6"/>
        <v>1.1267936265735497E-2</v>
      </c>
      <c r="P17" s="355">
        <f t="shared" ref="P17:P22" si="8">SUM(D17,F17,H17,J17,L17,N17,)</f>
        <v>45039</v>
      </c>
      <c r="Q17" s="354">
        <f t="shared" si="1"/>
        <v>2.0180635032012378E-2</v>
      </c>
      <c r="R17" s="131">
        <v>8</v>
      </c>
      <c r="S17" s="131">
        <v>8</v>
      </c>
      <c r="V17" s="5"/>
    </row>
    <row r="18" spans="2:22">
      <c r="B18" s="259">
        <v>8</v>
      </c>
      <c r="C18" s="259" t="s">
        <v>25</v>
      </c>
      <c r="D18" s="227">
        <v>16254</v>
      </c>
      <c r="E18" s="354">
        <f t="shared" si="0"/>
        <v>4.6140875297003142E-2</v>
      </c>
      <c r="F18" s="227">
        <v>15239</v>
      </c>
      <c r="G18" s="354">
        <f t="shared" si="2"/>
        <v>4.3927186774858393E-2</v>
      </c>
      <c r="H18" s="227">
        <v>17316</v>
      </c>
      <c r="I18" s="354">
        <f t="shared" si="3"/>
        <v>4.455778024234533E-2</v>
      </c>
      <c r="J18" s="227">
        <v>24587</v>
      </c>
      <c r="K18" s="354">
        <f t="shared" si="4"/>
        <v>6.5014014490454283E-2</v>
      </c>
      <c r="L18" s="227">
        <v>34196</v>
      </c>
      <c r="M18" s="354">
        <f t="shared" si="5"/>
        <v>8.7470999460276616E-2</v>
      </c>
      <c r="N18" s="227">
        <v>31029</v>
      </c>
      <c r="O18" s="354">
        <f t="shared" si="6"/>
        <v>8.2772915338424888E-2</v>
      </c>
      <c r="P18" s="355">
        <f t="shared" si="8"/>
        <v>138621</v>
      </c>
      <c r="Q18" s="354">
        <f t="shared" si="1"/>
        <v>6.2111943177525872E-2</v>
      </c>
      <c r="R18" s="131">
        <v>4</v>
      </c>
      <c r="S18" s="131">
        <v>4</v>
      </c>
      <c r="V18" s="5"/>
    </row>
    <row r="19" spans="2:22">
      <c r="B19" s="259">
        <v>9</v>
      </c>
      <c r="C19" s="259" t="s">
        <v>26</v>
      </c>
      <c r="D19" s="227">
        <v>2223</v>
      </c>
      <c r="E19" s="354">
        <f t="shared" si="0"/>
        <v>6.310518382259012E-3</v>
      </c>
      <c r="F19" s="227">
        <v>1814</v>
      </c>
      <c r="G19" s="354">
        <f t="shared" si="2"/>
        <v>5.2289465719268409E-3</v>
      </c>
      <c r="H19" s="227">
        <v>2380</v>
      </c>
      <c r="I19" s="354">
        <f t="shared" si="3"/>
        <v>6.1242502296593839E-3</v>
      </c>
      <c r="J19" s="227">
        <v>2492</v>
      </c>
      <c r="K19" s="354">
        <f t="shared" si="4"/>
        <v>6.5894547569940237E-3</v>
      </c>
      <c r="L19" s="227">
        <v>3720</v>
      </c>
      <c r="M19" s="354">
        <f t="shared" si="5"/>
        <v>9.5155023392276585E-3</v>
      </c>
      <c r="N19" s="227">
        <v>3753</v>
      </c>
      <c r="O19" s="354">
        <f t="shared" si="6"/>
        <v>1.0011497349740843E-2</v>
      </c>
      <c r="P19" s="355">
        <f t="shared" si="8"/>
        <v>16382</v>
      </c>
      <c r="Q19" s="354">
        <f t="shared" si="1"/>
        <v>7.3402864871428492E-3</v>
      </c>
      <c r="R19" s="131">
        <v>13</v>
      </c>
      <c r="S19" s="131">
        <v>13</v>
      </c>
      <c r="V19" s="5"/>
    </row>
    <row r="20" spans="2:22">
      <c r="B20" s="259">
        <v>10</v>
      </c>
      <c r="C20" s="259" t="s">
        <v>27</v>
      </c>
      <c r="D20" s="227">
        <v>7845</v>
      </c>
      <c r="E20" s="354">
        <f t="shared" si="0"/>
        <v>2.2269913049402588E-2</v>
      </c>
      <c r="F20" s="227">
        <v>6461</v>
      </c>
      <c r="G20" s="354">
        <f t="shared" si="2"/>
        <v>1.8624158655578454E-2</v>
      </c>
      <c r="H20" s="227">
        <v>5931</v>
      </c>
      <c r="I20" s="354">
        <f t="shared" si="3"/>
        <v>1.5261734500886472E-2</v>
      </c>
      <c r="J20" s="227">
        <v>6730</v>
      </c>
      <c r="K20" s="354">
        <f t="shared" si="4"/>
        <v>1.7795758633454967E-2</v>
      </c>
      <c r="L20" s="227">
        <v>7340</v>
      </c>
      <c r="M20" s="354">
        <f t="shared" si="5"/>
        <v>1.8775211604820166E-2</v>
      </c>
      <c r="N20" s="227">
        <v>8979</v>
      </c>
      <c r="O20" s="354">
        <f t="shared" si="6"/>
        <v>2.3952367360331208E-2</v>
      </c>
      <c r="P20" s="355">
        <f t="shared" si="8"/>
        <v>43286</v>
      </c>
      <c r="Q20" s="354">
        <f t="shared" si="1"/>
        <v>1.9395167921039271E-2</v>
      </c>
      <c r="R20" s="131">
        <v>10</v>
      </c>
      <c r="S20" s="131">
        <v>9</v>
      </c>
      <c r="V20" s="5"/>
    </row>
    <row r="21" spans="2:22">
      <c r="B21" s="259">
        <v>11</v>
      </c>
      <c r="C21" s="259" t="s">
        <v>107</v>
      </c>
      <c r="D21" s="227">
        <v>8025</v>
      </c>
      <c r="E21" s="354">
        <f t="shared" si="0"/>
        <v>2.2780886197763642E-2</v>
      </c>
      <c r="F21" s="227">
        <v>5703</v>
      </c>
      <c r="G21" s="354">
        <f t="shared" si="2"/>
        <v>1.6439185391234165E-2</v>
      </c>
      <c r="H21" s="227">
        <v>5538</v>
      </c>
      <c r="I21" s="354">
        <f t="shared" si="3"/>
        <v>1.4250461248678011E-2</v>
      </c>
      <c r="J21" s="227">
        <v>4842</v>
      </c>
      <c r="K21" s="354">
        <f t="shared" si="4"/>
        <v>1.2803426939552593E-2</v>
      </c>
      <c r="L21" s="227">
        <v>2515</v>
      </c>
      <c r="M21" s="354">
        <f t="shared" si="5"/>
        <v>6.4331958019240758E-3</v>
      </c>
      <c r="N21" s="227">
        <v>2745</v>
      </c>
      <c r="O21" s="354">
        <f t="shared" si="6"/>
        <v>7.3225580135994174E-3</v>
      </c>
      <c r="P21" s="355">
        <f t="shared" si="8"/>
        <v>29368</v>
      </c>
      <c r="Q21" s="354">
        <f t="shared" si="1"/>
        <v>1.3158926477500377E-2</v>
      </c>
      <c r="R21" s="131">
        <v>9</v>
      </c>
      <c r="S21" s="131">
        <v>10</v>
      </c>
      <c r="V21" s="5"/>
    </row>
    <row r="22" spans="2:22">
      <c r="B22" s="259">
        <v>12</v>
      </c>
      <c r="C22" s="259" t="s">
        <v>30</v>
      </c>
      <c r="D22" s="227">
        <v>7947</v>
      </c>
      <c r="E22" s="354">
        <f t="shared" si="0"/>
        <v>2.2559464500140517E-2</v>
      </c>
      <c r="F22" s="227">
        <v>7153</v>
      </c>
      <c r="G22" s="354">
        <f t="shared" si="2"/>
        <v>2.0618883588198838E-2</v>
      </c>
      <c r="H22" s="227">
        <v>6149</v>
      </c>
      <c r="I22" s="354">
        <f t="shared" si="3"/>
        <v>1.5822695236208214E-2</v>
      </c>
      <c r="J22" s="227">
        <v>1293</v>
      </c>
      <c r="K22" s="354">
        <f t="shared" si="4"/>
        <v>3.4190068221481833E-3</v>
      </c>
      <c r="L22" s="227">
        <v>153</v>
      </c>
      <c r="M22" s="354">
        <f t="shared" si="5"/>
        <v>3.913634026617827E-4</v>
      </c>
      <c r="N22" s="227">
        <v>186</v>
      </c>
      <c r="O22" s="354">
        <f t="shared" si="6"/>
        <v>4.9617332988323925E-4</v>
      </c>
      <c r="P22" s="355">
        <f t="shared" si="8"/>
        <v>22881</v>
      </c>
      <c r="Q22" s="354">
        <f t="shared" si="1"/>
        <v>1.0252294903694026E-2</v>
      </c>
      <c r="R22" s="131">
        <v>11</v>
      </c>
      <c r="S22" s="131">
        <v>11</v>
      </c>
      <c r="V22" s="5"/>
    </row>
    <row r="23" spans="2:22">
      <c r="B23" s="259">
        <v>13</v>
      </c>
      <c r="C23" s="259" t="s">
        <v>31</v>
      </c>
      <c r="D23" s="227">
        <v>1590</v>
      </c>
      <c r="E23" s="354">
        <f t="shared" si="0"/>
        <v>4.5135961438559739E-3</v>
      </c>
      <c r="F23" s="227">
        <v>1225</v>
      </c>
      <c r="G23" s="354">
        <f t="shared" si="2"/>
        <v>3.5311243388149835E-3</v>
      </c>
      <c r="H23" s="227">
        <v>1113</v>
      </c>
      <c r="I23" s="354">
        <f t="shared" si="3"/>
        <v>2.8639876073995353E-3</v>
      </c>
      <c r="J23" s="227">
        <v>1073</v>
      </c>
      <c r="K23" s="354">
        <f t="shared" si="4"/>
        <v>2.8372732561214235E-3</v>
      </c>
      <c r="L23" s="227">
        <v>533</v>
      </c>
      <c r="M23" s="354">
        <f t="shared" si="5"/>
        <v>1.3633770824753608E-3</v>
      </c>
      <c r="N23" s="227">
        <v>387</v>
      </c>
      <c r="O23" s="354">
        <f t="shared" si="6"/>
        <v>1.0323606379828688E-3</v>
      </c>
      <c r="P23" s="355">
        <f t="shared" si="7"/>
        <v>5921</v>
      </c>
      <c r="Q23" s="354">
        <f t="shared" si="1"/>
        <v>2.6530238243421319E-3</v>
      </c>
      <c r="R23" s="131">
        <v>15</v>
      </c>
      <c r="S23" s="131">
        <v>16</v>
      </c>
      <c r="V23" s="5"/>
    </row>
    <row r="24" spans="2:22">
      <c r="B24" s="259">
        <v>14</v>
      </c>
      <c r="C24" s="259" t="s">
        <v>100</v>
      </c>
      <c r="D24" s="227">
        <v>12990</v>
      </c>
      <c r="E24" s="354">
        <f t="shared" si="0"/>
        <v>3.6875228873389371E-2</v>
      </c>
      <c r="F24" s="227">
        <v>8752</v>
      </c>
      <c r="G24" s="354">
        <f t="shared" si="2"/>
        <v>2.522808180678264E-2</v>
      </c>
      <c r="H24" s="227">
        <v>7841</v>
      </c>
      <c r="I24" s="354">
        <f t="shared" si="3"/>
        <v>2.017657397090724E-2</v>
      </c>
      <c r="J24" s="227">
        <v>7158</v>
      </c>
      <c r="K24" s="354">
        <f t="shared" si="4"/>
        <v>1.8927494843725211E-2</v>
      </c>
      <c r="L24" s="227">
        <v>11285</v>
      </c>
      <c r="M24" s="354">
        <f t="shared" si="5"/>
        <v>2.8866248359726916E-2</v>
      </c>
      <c r="N24" s="227">
        <v>8642</v>
      </c>
      <c r="O24" s="354">
        <f t="shared" si="6"/>
        <v>2.3053386649736309E-2</v>
      </c>
      <c r="P24" s="355">
        <f t="shared" si="7"/>
        <v>56668</v>
      </c>
      <c r="Q24" s="354">
        <f t="shared" si="1"/>
        <v>2.5391243721976008E-2</v>
      </c>
      <c r="R24" s="131">
        <v>5</v>
      </c>
      <c r="S24" s="131">
        <v>7</v>
      </c>
      <c r="V24" s="5"/>
    </row>
    <row r="25" spans="2:22">
      <c r="B25" s="259">
        <v>15</v>
      </c>
      <c r="C25" s="259" t="s">
        <v>105</v>
      </c>
      <c r="D25" s="258">
        <v>2132</v>
      </c>
      <c r="E25" s="354">
        <f t="shared" si="0"/>
        <v>6.0521930683653689E-3</v>
      </c>
      <c r="F25" s="227">
        <v>2011</v>
      </c>
      <c r="G25" s="354">
        <f t="shared" si="2"/>
        <v>5.7968090166179032E-3</v>
      </c>
      <c r="H25" s="227">
        <v>2016</v>
      </c>
      <c r="I25" s="354">
        <f t="shared" si="3"/>
        <v>5.1876001945350076E-3</v>
      </c>
      <c r="J25" s="259">
        <v>1319</v>
      </c>
      <c r="K25" s="354">
        <f t="shared" si="4"/>
        <v>3.4877571526786186E-3</v>
      </c>
      <c r="L25" s="258">
        <v>1830</v>
      </c>
      <c r="M25" s="354">
        <f t="shared" si="5"/>
        <v>4.6810132475232835E-3</v>
      </c>
      <c r="N25" s="227">
        <v>1104</v>
      </c>
      <c r="O25" s="354">
        <f t="shared" si="6"/>
        <v>2.9450287967263231E-3</v>
      </c>
      <c r="P25" s="355">
        <f>SUM(D25,F25,H25,J25,L25,N25,)</f>
        <v>10412</v>
      </c>
      <c r="Q25" s="354">
        <f t="shared" si="1"/>
        <v>4.6653072215926839E-3</v>
      </c>
      <c r="R25" s="131">
        <v>16</v>
      </c>
      <c r="S25" s="131">
        <v>14</v>
      </c>
      <c r="V25" s="5"/>
    </row>
    <row r="26" spans="2:22">
      <c r="B26" s="259">
        <v>16</v>
      </c>
      <c r="C26" s="259" t="s">
        <v>108</v>
      </c>
      <c r="D26" s="227">
        <v>3693</v>
      </c>
      <c r="E26" s="354">
        <f t="shared" si="0"/>
        <v>1.0483465760540951E-2</v>
      </c>
      <c r="F26" s="227">
        <v>5760</v>
      </c>
      <c r="G26" s="354">
        <f t="shared" si="2"/>
        <v>1.6603490768632087E-2</v>
      </c>
      <c r="H26" s="227">
        <v>1707</v>
      </c>
      <c r="I26" s="354">
        <f t="shared" si="3"/>
        <v>4.3924769504321715E-3</v>
      </c>
      <c r="J26" s="227">
        <v>1666</v>
      </c>
      <c r="K26" s="354">
        <f t="shared" si="4"/>
        <v>4.4053096409117348E-3</v>
      </c>
      <c r="L26" s="227">
        <v>4263</v>
      </c>
      <c r="M26" s="354">
        <f t="shared" si="5"/>
        <v>1.0904458729066535E-2</v>
      </c>
      <c r="N26" s="227">
        <v>3333</v>
      </c>
      <c r="O26" s="354">
        <f t="shared" si="6"/>
        <v>8.8911059596819154E-3</v>
      </c>
      <c r="P26" s="355">
        <f>SUM(D26,F26,H26,J26,L26,N26,)</f>
        <v>20422</v>
      </c>
      <c r="Q26" s="354">
        <f t="shared" si="1"/>
        <v>9.1504902112337482E-3</v>
      </c>
      <c r="R26" s="131">
        <v>12</v>
      </c>
      <c r="S26" s="131">
        <v>12</v>
      </c>
      <c r="V26" s="5"/>
    </row>
    <row r="27" spans="2:22">
      <c r="B27" s="57"/>
      <c r="C27" s="57"/>
      <c r="D27" s="64"/>
      <c r="E27" s="53"/>
      <c r="F27" s="64"/>
      <c r="G27" s="53"/>
      <c r="H27" s="64"/>
      <c r="I27" s="53"/>
      <c r="J27" s="64"/>
      <c r="K27" s="53"/>
      <c r="L27" s="64"/>
      <c r="M27" s="53"/>
      <c r="N27" s="56"/>
      <c r="O27" s="53"/>
      <c r="P27" s="31"/>
      <c r="Q27" s="149"/>
      <c r="V27" s="5"/>
    </row>
    <row r="28" spans="2:22">
      <c r="B28" s="57"/>
      <c r="C28" s="57"/>
      <c r="D28" s="56"/>
      <c r="E28" s="53"/>
      <c r="F28" s="56"/>
      <c r="G28" s="53"/>
      <c r="H28" s="57"/>
      <c r="I28" s="53"/>
      <c r="J28" s="57"/>
      <c r="K28" s="53"/>
      <c r="L28" s="56"/>
      <c r="M28" s="53"/>
      <c r="N28" s="58"/>
      <c r="O28" s="59"/>
      <c r="P28" s="31"/>
      <c r="Q28" s="31"/>
    </row>
    <row r="29" spans="2:22">
      <c r="B29" s="57"/>
      <c r="C29" s="57"/>
      <c r="D29" s="56"/>
      <c r="E29" s="53"/>
      <c r="F29" s="56"/>
      <c r="G29" s="53"/>
      <c r="H29" s="57"/>
      <c r="I29" s="53"/>
      <c r="J29" s="57"/>
      <c r="K29" s="53"/>
      <c r="L29" s="56"/>
      <c r="M29" s="53"/>
      <c r="N29" s="58"/>
      <c r="O29" s="59"/>
      <c r="P29" s="31"/>
      <c r="Q29" s="31"/>
    </row>
    <row r="30" spans="2:22">
      <c r="B30" s="57"/>
      <c r="C30" s="57"/>
      <c r="D30" s="56"/>
      <c r="E30" s="53"/>
      <c r="F30" s="56"/>
      <c r="G30" s="53"/>
      <c r="H30" s="57"/>
      <c r="I30" s="53"/>
      <c r="J30" s="57"/>
      <c r="K30" s="53"/>
      <c r="L30" s="56"/>
      <c r="M30" s="53"/>
      <c r="N30" s="58"/>
      <c r="O30" s="59"/>
      <c r="P30" s="31"/>
      <c r="Q30" s="31"/>
    </row>
    <row r="31" spans="2:22">
      <c r="B31" s="57"/>
      <c r="C31" s="57"/>
      <c r="D31" s="56"/>
      <c r="E31" s="53"/>
      <c r="F31" s="56"/>
      <c r="G31" s="53"/>
      <c r="H31" s="57"/>
      <c r="I31" s="53"/>
      <c r="J31" s="57"/>
      <c r="K31" s="53"/>
      <c r="L31" s="56"/>
      <c r="M31" s="53"/>
      <c r="N31" s="58"/>
      <c r="O31" s="59"/>
      <c r="P31" s="31"/>
      <c r="Q31" s="31"/>
    </row>
    <row r="32" spans="2:22">
      <c r="B32" s="57"/>
      <c r="C32" s="57"/>
      <c r="D32" s="56"/>
      <c r="E32" s="53"/>
      <c r="F32" s="56"/>
      <c r="G32" s="53"/>
      <c r="H32" s="57"/>
      <c r="I32" s="53"/>
      <c r="J32" s="57"/>
      <c r="K32" s="53"/>
      <c r="L32" s="56"/>
      <c r="M32" s="53"/>
      <c r="N32" s="58"/>
      <c r="O32" s="59"/>
      <c r="P32" s="31"/>
      <c r="Q32" s="31"/>
    </row>
    <row r="33" spans="2:17">
      <c r="B33" s="57"/>
      <c r="C33" s="57"/>
      <c r="D33" s="56"/>
      <c r="E33" s="53"/>
      <c r="F33" s="56"/>
      <c r="G33" s="53"/>
      <c r="H33" s="57"/>
      <c r="I33" s="53"/>
      <c r="J33" s="57"/>
      <c r="K33" s="53"/>
      <c r="L33" s="56"/>
      <c r="M33" s="53"/>
      <c r="N33" s="58"/>
      <c r="O33" s="59"/>
      <c r="P33" s="31"/>
      <c r="Q33" s="31"/>
    </row>
    <row r="34" spans="2:17">
      <c r="B34" s="357"/>
      <c r="C34" s="357" t="s">
        <v>164</v>
      </c>
      <c r="D34" s="358">
        <v>352269</v>
      </c>
      <c r="E34" s="399">
        <f>SUM(E11:E33)</f>
        <v>0.96645177407038374</v>
      </c>
      <c r="F34" s="358">
        <v>346915</v>
      </c>
      <c r="G34" s="359">
        <f>SUM(G11:G33)</f>
        <v>0.96930371993139541</v>
      </c>
      <c r="H34" s="358">
        <v>388619</v>
      </c>
      <c r="I34" s="359">
        <f>SUM(I11:I33)</f>
        <v>0.97429101510734173</v>
      </c>
      <c r="J34" s="358">
        <v>378180</v>
      </c>
      <c r="K34" s="359">
        <f>SUM(K11:K33)</f>
        <v>0.96704479348458383</v>
      </c>
      <c r="L34" s="358">
        <v>390941</v>
      </c>
      <c r="M34" s="359">
        <f>SUM(M11:M26)</f>
        <v>0.96077157422731307</v>
      </c>
      <c r="N34" s="358">
        <v>374869</v>
      </c>
      <c r="O34" s="359">
        <f>SUM(O11:O26)</f>
        <v>0.95940448530019828</v>
      </c>
      <c r="P34" s="358">
        <f>SUM(D34,F34,H34,J34,L34,N34,)</f>
        <v>2231793</v>
      </c>
      <c r="Q34" s="359">
        <f>SUM(Q11:Q26)</f>
        <v>0.9661818994861977</v>
      </c>
    </row>
    <row r="35" spans="2:17">
      <c r="B35" s="5"/>
      <c r="D35" s="5"/>
      <c r="F35" s="5"/>
      <c r="G35" s="5"/>
      <c r="H35" s="5"/>
      <c r="I35" s="5"/>
      <c r="J35" s="5"/>
      <c r="K35" s="5"/>
      <c r="M35" s="5"/>
      <c r="N35" s="5"/>
      <c r="P35" s="54"/>
      <c r="Q35" s="54"/>
    </row>
    <row r="37" spans="2:17">
      <c r="C37" s="7" t="s">
        <v>284</v>
      </c>
    </row>
  </sheetData>
  <mergeCells count="10">
    <mergeCell ref="S7:S8"/>
    <mergeCell ref="R7:R8"/>
    <mergeCell ref="B7:C8"/>
    <mergeCell ref="P7:Q7"/>
    <mergeCell ref="N7:O7"/>
    <mergeCell ref="D7:E7"/>
    <mergeCell ref="F7:G7"/>
    <mergeCell ref="H7:I7"/>
    <mergeCell ref="J7:K7"/>
    <mergeCell ref="L7:M7"/>
  </mergeCells>
  <phoneticPr fontId="0" type="noConversion"/>
  <pageMargins left="0" right="0" top="0" bottom="0.82677165354330717" header="0" footer="0.9055118110236221"/>
  <pageSetup orientation="landscape" r:id="rId1"/>
  <headerFooter alignWithMargins="0">
    <oddFooter>&amp;CBARÓMETRO TURÍSTICO DE LA RIVIERA MAYA
FIDEICOMISO DE PROMOCIÓN TURÍSTICA DE LA RIVIERA MAYA&amp;R18</oddFooter>
  </headerFooter>
  <drawing r:id="rId2"/>
</worksheet>
</file>

<file path=xl/worksheets/sheet2.xml><?xml version="1.0" encoding="utf-8"?>
<worksheet xmlns="http://schemas.openxmlformats.org/spreadsheetml/2006/main" xmlns:r="http://schemas.openxmlformats.org/officeDocument/2006/relationships">
  <sheetPr codeName="Hoja2">
    <pageSetUpPr fitToPage="1"/>
  </sheetPr>
  <dimension ref="A1:J50"/>
  <sheetViews>
    <sheetView topLeftCell="A4" zoomScaleNormal="100" workbookViewId="0">
      <selection activeCell="E48" sqref="E48"/>
    </sheetView>
  </sheetViews>
  <sheetFormatPr baseColWidth="10" defaultRowHeight="15"/>
  <cols>
    <col min="1" max="1" width="1.85546875" style="15" customWidth="1"/>
    <col min="2" max="2" width="42.7109375" style="15" customWidth="1"/>
    <col min="3" max="3" width="12.5703125" style="15" bestFit="1" customWidth="1"/>
    <col min="4" max="4" width="14.42578125" style="15" bestFit="1" customWidth="1"/>
    <col min="5" max="5" width="11.140625" style="15" bestFit="1" customWidth="1"/>
    <col min="6" max="6" width="12.5703125" style="15" bestFit="1" customWidth="1"/>
    <col min="7" max="7" width="14.85546875" style="15" bestFit="1" customWidth="1"/>
    <col min="8" max="16384" width="11.42578125" style="15"/>
  </cols>
  <sheetData>
    <row r="1" spans="1:10" ht="18.75">
      <c r="A1" s="457" t="s">
        <v>155</v>
      </c>
      <c r="B1" s="457"/>
      <c r="C1" s="457"/>
      <c r="D1" s="457"/>
      <c r="E1" s="457"/>
      <c r="F1" s="457"/>
      <c r="G1" s="457"/>
    </row>
    <row r="2" spans="1:10" ht="18.75">
      <c r="A2" s="458" t="s">
        <v>42</v>
      </c>
      <c r="B2" s="458"/>
      <c r="C2" s="458"/>
      <c r="D2" s="458"/>
      <c r="E2" s="458"/>
      <c r="F2" s="458"/>
      <c r="G2" s="458"/>
    </row>
    <row r="3" spans="1:10" ht="15.75">
      <c r="A3" s="459" t="s">
        <v>408</v>
      </c>
      <c r="B3" s="459"/>
      <c r="C3" s="459"/>
      <c r="D3" s="459"/>
      <c r="E3" s="459"/>
      <c r="F3" s="459"/>
      <c r="G3" s="459"/>
    </row>
    <row r="4" spans="1:10" ht="8.25" customHeight="1"/>
    <row r="5" spans="1:10" ht="15.75">
      <c r="A5" s="10"/>
      <c r="B5" s="282"/>
      <c r="C5" s="460" t="s">
        <v>51</v>
      </c>
      <c r="D5" s="460"/>
      <c r="E5" s="460" t="s">
        <v>160</v>
      </c>
      <c r="F5" s="461"/>
    </row>
    <row r="6" spans="1:10" ht="15.75">
      <c r="A6" s="10"/>
      <c r="B6" s="283" t="s">
        <v>49</v>
      </c>
      <c r="C6" s="401">
        <v>2013</v>
      </c>
      <c r="D6" s="401">
        <v>2014</v>
      </c>
      <c r="E6" s="284" t="s">
        <v>48</v>
      </c>
      <c r="F6" s="285" t="s">
        <v>33</v>
      </c>
    </row>
    <row r="7" spans="1:10" ht="6" customHeight="1"/>
    <row r="8" spans="1:10">
      <c r="B8" s="160" t="s">
        <v>0</v>
      </c>
      <c r="C8" s="161"/>
      <c r="D8" s="161"/>
      <c r="E8" s="161"/>
      <c r="F8" s="162"/>
    </row>
    <row r="9" spans="1:10">
      <c r="B9" s="163" t="s">
        <v>1</v>
      </c>
      <c r="C9" s="164">
        <v>40908</v>
      </c>
      <c r="D9" s="164">
        <v>42011</v>
      </c>
      <c r="E9" s="165">
        <f>D9-C9</f>
        <v>1103</v>
      </c>
      <c r="F9" s="166">
        <f>(D9/C9)-100%</f>
        <v>2.6962941233988458E-2</v>
      </c>
    </row>
    <row r="10" spans="1:10" ht="7.5" customHeight="1"/>
    <row r="11" spans="1:10">
      <c r="B11" s="167" t="s">
        <v>2</v>
      </c>
      <c r="C11" s="168">
        <v>1256766</v>
      </c>
      <c r="D11" s="168">
        <v>1280183.2215373779</v>
      </c>
      <c r="E11" s="168">
        <f>D11-C11</f>
        <v>23417.221537377918</v>
      </c>
      <c r="F11" s="169">
        <f>(D11/C11)-100%</f>
        <v>1.8632920955355292E-2</v>
      </c>
    </row>
    <row r="12" spans="1:10">
      <c r="B12" s="170" t="s">
        <v>3</v>
      </c>
      <c r="C12" s="106">
        <v>1018185</v>
      </c>
      <c r="D12" s="106">
        <v>1086888.9718235449</v>
      </c>
      <c r="E12" s="106">
        <f>D12-C12</f>
        <v>68703.97182354494</v>
      </c>
      <c r="F12" s="171">
        <f>(D12/C12)-100%</f>
        <v>6.7476904318512831E-2</v>
      </c>
    </row>
    <row r="13" spans="1:10">
      <c r="B13" s="163" t="s">
        <v>4</v>
      </c>
      <c r="C13" s="173">
        <f>C12/C11</f>
        <v>0.81016275106105673</v>
      </c>
      <c r="D13" s="173">
        <f>D12/D11</f>
        <v>0.8490104803266324</v>
      </c>
      <c r="E13" s="172">
        <f>D13-C13</f>
        <v>3.884772926557567E-2</v>
      </c>
      <c r="F13" s="166"/>
      <c r="J13" s="16"/>
    </row>
    <row r="14" spans="1:10" ht="9" customHeight="1"/>
    <row r="15" spans="1:10" ht="20.25" customHeight="1">
      <c r="B15" s="174" t="s">
        <v>5</v>
      </c>
      <c r="C15" s="175">
        <v>0.8256</v>
      </c>
      <c r="D15" s="175">
        <v>0.86599999999999999</v>
      </c>
      <c r="E15" s="176">
        <f>D15-C15</f>
        <v>4.0399999999999991E-2</v>
      </c>
      <c r="F15" s="16"/>
    </row>
    <row r="16" spans="1:10" ht="8.25" customHeight="1"/>
    <row r="17" spans="2:8">
      <c r="B17" s="160" t="s">
        <v>14</v>
      </c>
      <c r="C17" s="161"/>
      <c r="D17" s="161"/>
      <c r="E17" s="162"/>
      <c r="F17" s="15" t="s">
        <v>142</v>
      </c>
      <c r="G17" s="15" t="s">
        <v>141</v>
      </c>
    </row>
    <row r="18" spans="2:8">
      <c r="B18" s="170" t="s">
        <v>13</v>
      </c>
      <c r="C18" s="103">
        <v>6.14</v>
      </c>
      <c r="D18" s="103">
        <v>6.2354567393694182</v>
      </c>
      <c r="E18" s="177">
        <f>D18-C18</f>
        <v>9.5456739369418564E-2</v>
      </c>
      <c r="F18" s="16"/>
    </row>
    <row r="19" spans="2:8">
      <c r="B19" s="170" t="s">
        <v>15</v>
      </c>
      <c r="C19" s="104">
        <v>3.66</v>
      </c>
      <c r="D19" s="104">
        <v>3.9164621864127449</v>
      </c>
      <c r="E19" s="177">
        <f>D19-C19</f>
        <v>0.25646218641274476</v>
      </c>
      <c r="F19" s="16"/>
    </row>
    <row r="20" spans="2:8">
      <c r="B20" s="163" t="s">
        <v>16</v>
      </c>
      <c r="C20" s="178">
        <v>7</v>
      </c>
      <c r="D20" s="178">
        <v>6.9922612966876114</v>
      </c>
      <c r="E20" s="179">
        <f>D20-C20</f>
        <v>-7.7387033123885729E-3</v>
      </c>
      <c r="F20" s="16"/>
    </row>
    <row r="21" spans="2:8" ht="8.25" customHeight="1"/>
    <row r="22" spans="2:8" ht="17.25" customHeight="1">
      <c r="B22" s="180" t="s">
        <v>50</v>
      </c>
      <c r="C22" s="442">
        <v>3324.95</v>
      </c>
      <c r="D22" s="181">
        <v>3814.13</v>
      </c>
      <c r="E22" s="182">
        <f>D22-C22</f>
        <v>489.18000000000029</v>
      </c>
      <c r="F22" s="176">
        <f>(D22/C22)-100%</f>
        <v>0.14712401690250987</v>
      </c>
    </row>
    <row r="23" spans="2:8" ht="9" customHeight="1"/>
    <row r="24" spans="2:8">
      <c r="B24" s="160" t="s">
        <v>35</v>
      </c>
      <c r="C24" s="236">
        <v>2013</v>
      </c>
      <c r="D24" s="236">
        <v>2014</v>
      </c>
      <c r="E24" s="161"/>
      <c r="F24" s="162"/>
    </row>
    <row r="25" spans="2:8">
      <c r="B25" s="170" t="s">
        <v>6</v>
      </c>
      <c r="C25" s="105">
        <v>365423</v>
      </c>
      <c r="D25" s="105">
        <v>379884</v>
      </c>
      <c r="E25" s="106">
        <f>D25-C25</f>
        <v>14461</v>
      </c>
      <c r="F25" s="171">
        <f>(D25/C25)-100%</f>
        <v>3.9573316403181957E-2</v>
      </c>
      <c r="H25" s="121"/>
    </row>
    <row r="26" spans="2:8">
      <c r="B26" s="170" t="s">
        <v>7</v>
      </c>
      <c r="C26" s="106">
        <v>61941</v>
      </c>
      <c r="D26" s="106">
        <v>61204</v>
      </c>
      <c r="E26" s="106">
        <f>D26-C26</f>
        <v>-737</v>
      </c>
      <c r="F26" s="171">
        <f>(D26/C26)-100%</f>
        <v>-1.1898419463683196E-2</v>
      </c>
      <c r="G26" s="17"/>
      <c r="H26" s="121"/>
    </row>
    <row r="27" spans="2:8">
      <c r="B27" s="163" t="s">
        <v>8</v>
      </c>
      <c r="C27" s="165">
        <v>303482</v>
      </c>
      <c r="D27" s="165">
        <v>318680</v>
      </c>
      <c r="E27" s="165">
        <f>D27-C27</f>
        <v>15198</v>
      </c>
      <c r="F27" s="166">
        <f>(D27/C27)-100%</f>
        <v>5.0078752611357524E-2</v>
      </c>
      <c r="G27" s="17"/>
      <c r="H27" s="121"/>
    </row>
    <row r="28" spans="2:8" ht="11.25" customHeight="1"/>
    <row r="29" spans="2:8">
      <c r="B29" s="184" t="s">
        <v>334</v>
      </c>
      <c r="C29" s="187">
        <v>2013</v>
      </c>
      <c r="D29" s="183"/>
      <c r="E29" s="183">
        <v>2014</v>
      </c>
      <c r="F29" s="185"/>
      <c r="G29" s="18"/>
    </row>
    <row r="30" spans="2:8">
      <c r="B30" s="170" t="s">
        <v>9</v>
      </c>
      <c r="C30" s="106">
        <v>87248</v>
      </c>
      <c r="D30" s="107">
        <f>C30/$C$35</f>
        <v>0.28748986760335044</v>
      </c>
      <c r="E30" s="106">
        <v>79537</v>
      </c>
      <c r="F30" s="171">
        <f>E30/$E$35</f>
        <v>0.24958265344546254</v>
      </c>
      <c r="G30" s="19"/>
    </row>
    <row r="31" spans="2:8">
      <c r="B31" s="170" t="s">
        <v>11</v>
      </c>
      <c r="C31" s="106">
        <v>112802</v>
      </c>
      <c r="D31" s="107">
        <f>C31/$C$35</f>
        <v>0.37169255507740162</v>
      </c>
      <c r="E31" s="106">
        <v>133746</v>
      </c>
      <c r="F31" s="171">
        <f>E31/$E$35</f>
        <v>0.41968746077569974</v>
      </c>
      <c r="G31" s="19"/>
    </row>
    <row r="32" spans="2:8">
      <c r="B32" s="170" t="s">
        <v>153</v>
      </c>
      <c r="C32" s="106">
        <v>84735</v>
      </c>
      <c r="D32" s="107">
        <f>C32/$C$35</f>
        <v>0.27920931060161724</v>
      </c>
      <c r="E32" s="106">
        <v>85067</v>
      </c>
      <c r="F32" s="171">
        <f>E32/$E$35</f>
        <v>0.26693548387096772</v>
      </c>
      <c r="G32" s="19"/>
    </row>
    <row r="33" spans="2:8">
      <c r="B33" s="170" t="s">
        <v>10</v>
      </c>
      <c r="C33" s="106">
        <v>15490</v>
      </c>
      <c r="D33" s="107">
        <f>C33/$C$35</f>
        <v>5.104091840702249E-2</v>
      </c>
      <c r="E33" s="106">
        <v>16638</v>
      </c>
      <c r="F33" s="171">
        <f>E33/$E$35</f>
        <v>5.2209112589431401E-2</v>
      </c>
      <c r="G33" s="19"/>
    </row>
    <row r="34" spans="2:8">
      <c r="B34" s="170" t="s">
        <v>12</v>
      </c>
      <c r="C34" s="106">
        <v>3207</v>
      </c>
      <c r="D34" s="107">
        <f>C34/$C$35</f>
        <v>1.0567348310608208E-2</v>
      </c>
      <c r="E34" s="106">
        <v>3692</v>
      </c>
      <c r="F34" s="171">
        <f>E34/$E$35</f>
        <v>1.1585289318438559E-2</v>
      </c>
      <c r="G34" s="19"/>
    </row>
    <row r="35" spans="2:8">
      <c r="B35" s="163"/>
      <c r="C35" s="164">
        <f>SUM(C30:C34)</f>
        <v>303482</v>
      </c>
      <c r="D35" s="172">
        <f>SUM(D30:D34)</f>
        <v>1</v>
      </c>
      <c r="E35" s="164">
        <f>SUM(E30:E34)</f>
        <v>318680</v>
      </c>
      <c r="F35" s="166">
        <f>SUM(F30:F34)</f>
        <v>1</v>
      </c>
      <c r="G35" s="20"/>
    </row>
    <row r="36" spans="2:8" ht="9.75" customHeight="1"/>
    <row r="37" spans="2:8">
      <c r="B37" s="186" t="s">
        <v>156</v>
      </c>
      <c r="C37" s="235">
        <v>2013</v>
      </c>
      <c r="D37" s="235">
        <v>2014</v>
      </c>
      <c r="E37" s="161"/>
      <c r="F37" s="162"/>
    </row>
    <row r="38" spans="2:8">
      <c r="B38" s="170" t="s">
        <v>6</v>
      </c>
      <c r="C38" s="105">
        <v>1018185</v>
      </c>
      <c r="D38" s="105">
        <v>1018889</v>
      </c>
      <c r="E38" s="106">
        <f>D38-C38</f>
        <v>704</v>
      </c>
      <c r="F38" s="171">
        <f>(D38/C38)-100%</f>
        <v>6.9142641072095223E-4</v>
      </c>
    </row>
    <row r="39" spans="2:8">
      <c r="B39" s="170" t="s">
        <v>7</v>
      </c>
      <c r="C39" s="106">
        <v>94460</v>
      </c>
      <c r="D39" s="106">
        <v>99712</v>
      </c>
      <c r="E39" s="106">
        <f>D39-C39</f>
        <v>5252</v>
      </c>
      <c r="F39" s="171">
        <f>(D39/C39)-100%</f>
        <v>5.5600254075799382E-2</v>
      </c>
      <c r="H39" s="17"/>
    </row>
    <row r="40" spans="2:8">
      <c r="B40" s="163" t="s">
        <v>288</v>
      </c>
      <c r="C40" s="165">
        <v>923725</v>
      </c>
      <c r="D40" s="165">
        <v>919177</v>
      </c>
      <c r="E40" s="165">
        <f>D40-C40</f>
        <v>-4548</v>
      </c>
      <c r="F40" s="166">
        <f>(D40/C40)-100%</f>
        <v>-4.9235432623345732E-3</v>
      </c>
      <c r="G40" s="17"/>
      <c r="H40" s="17"/>
    </row>
    <row r="41" spans="2:8" ht="9.75" customHeight="1">
      <c r="D41" s="17"/>
    </row>
    <row r="42" spans="2:8">
      <c r="B42" s="186" t="s">
        <v>222</v>
      </c>
      <c r="C42" s="187">
        <v>2013</v>
      </c>
      <c r="D42" s="188"/>
      <c r="E42" s="235">
        <v>2014</v>
      </c>
      <c r="F42" s="189"/>
      <c r="G42" s="18"/>
    </row>
    <row r="43" spans="2:8">
      <c r="B43" s="170" t="s">
        <v>269</v>
      </c>
      <c r="C43" s="106">
        <v>326269</v>
      </c>
      <c r="D43" s="108">
        <f>C43/$C$48</f>
        <v>0.3532101004086714</v>
      </c>
      <c r="E43" s="106">
        <v>333200</v>
      </c>
      <c r="F43" s="190">
        <f>E43/$E$48</f>
        <v>0.33752812312280372</v>
      </c>
      <c r="G43" s="19"/>
    </row>
    <row r="44" spans="2:8">
      <c r="B44" s="170" t="s">
        <v>11</v>
      </c>
      <c r="C44" s="106">
        <v>249574</v>
      </c>
      <c r="D44" s="108">
        <f>C44/$C$48</f>
        <v>0.27018214295380116</v>
      </c>
      <c r="E44" s="106">
        <v>319876</v>
      </c>
      <c r="F44" s="190">
        <f>E44/$E$48</f>
        <v>0.32403105015615236</v>
      </c>
      <c r="G44" s="19"/>
    </row>
    <row r="45" spans="2:8">
      <c r="B45" s="170" t="s">
        <v>153</v>
      </c>
      <c r="C45" s="106">
        <v>259148</v>
      </c>
      <c r="D45" s="108">
        <f>C45/$C$48</f>
        <v>0.28054669950472272</v>
      </c>
      <c r="E45" s="106">
        <v>254492</v>
      </c>
      <c r="F45" s="190">
        <f>E45/$E$48</f>
        <v>0.25779774042547587</v>
      </c>
      <c r="G45" s="19"/>
    </row>
    <row r="46" spans="2:8">
      <c r="B46" s="170" t="s">
        <v>270</v>
      </c>
      <c r="C46" s="106">
        <v>37812</v>
      </c>
      <c r="D46" s="108">
        <f>C46/$C$48</f>
        <v>4.0934260737773689E-2</v>
      </c>
      <c r="E46" s="106">
        <v>36103</v>
      </c>
      <c r="F46" s="190">
        <f>E46/$E$48</f>
        <v>3.6571962272216631E-2</v>
      </c>
      <c r="G46" s="19"/>
    </row>
    <row r="47" spans="2:8">
      <c r="B47" s="191" t="s">
        <v>325</v>
      </c>
      <c r="C47" s="106">
        <v>50922</v>
      </c>
      <c r="D47" s="112">
        <f>C47/$C$48</f>
        <v>5.5126796395030986E-2</v>
      </c>
      <c r="E47" s="106">
        <v>43506</v>
      </c>
      <c r="F47" s="190">
        <f>E47/$E$48</f>
        <v>4.4071124023351435E-2</v>
      </c>
      <c r="G47" s="19"/>
    </row>
    <row r="48" spans="2:8">
      <c r="B48" s="192"/>
      <c r="C48" s="164">
        <f>SUM(C43:C47)</f>
        <v>923725</v>
      </c>
      <c r="D48" s="172">
        <f>SUM(D43:D47)</f>
        <v>1</v>
      </c>
      <c r="E48" s="164">
        <f>SUM(E43:E47)</f>
        <v>987177</v>
      </c>
      <c r="F48" s="166">
        <f>SUM(F43:F47)</f>
        <v>1</v>
      </c>
      <c r="G48" s="20"/>
    </row>
    <row r="49" spans="2:6" ht="9.75" customHeight="1"/>
    <row r="50" spans="2:6">
      <c r="B50" s="454"/>
      <c r="C50" s="455"/>
      <c r="D50" s="455"/>
      <c r="E50" s="455"/>
      <c r="F50" s="456"/>
    </row>
  </sheetData>
  <mergeCells count="6">
    <mergeCell ref="B50:F50"/>
    <mergeCell ref="A1:G1"/>
    <mergeCell ref="A2:G2"/>
    <mergeCell ref="A3:G3"/>
    <mergeCell ref="E5:F5"/>
    <mergeCell ref="C5:D5"/>
  </mergeCells>
  <phoneticPr fontId="0" type="noConversion"/>
  <pageMargins left="0.39370078740157483" right="0" top="0.59055118110236227" bottom="1.4173228346456694" header="0" footer="0.94488188976377963"/>
  <pageSetup scale="93" orientation="portrait" r:id="rId1"/>
  <headerFooter alignWithMargins="0">
    <oddFooter>&amp;CBARÓMETRO TURÍSTICO DE LA RIVIERA MAYA
FIDEICOMISO DE PROMOCIÓN TURÍSTICA DE LA RIVIERA MAYA&amp;R1</oddFooter>
  </headerFooter>
  <ignoredErrors>
    <ignoredError sqref="C48 E48 E35 C35" formulaRange="1"/>
  </ignoredErrors>
  <drawing r:id="rId2"/>
</worksheet>
</file>

<file path=xl/worksheets/sheet20.xml><?xml version="1.0" encoding="utf-8"?>
<worksheet xmlns="http://schemas.openxmlformats.org/spreadsheetml/2006/main" xmlns:r="http://schemas.openxmlformats.org/officeDocument/2006/relationships">
  <sheetPr>
    <pageSetUpPr fitToPage="1"/>
  </sheetPr>
  <dimension ref="A2:V37"/>
  <sheetViews>
    <sheetView workbookViewId="0">
      <selection activeCell="S39" sqref="S39"/>
    </sheetView>
  </sheetViews>
  <sheetFormatPr baseColWidth="10" defaultRowHeight="12.75"/>
  <cols>
    <col min="1" max="1" width="5.5703125" style="7" customWidth="1"/>
    <col min="2" max="2" width="3.42578125" style="7" customWidth="1"/>
    <col min="3" max="3" width="14.140625" style="7" bestFit="1" customWidth="1"/>
    <col min="4" max="4" width="7.5703125" style="7" bestFit="1" customWidth="1"/>
    <col min="5" max="5" width="6.7109375" style="7" bestFit="1" customWidth="1"/>
    <col min="6" max="12" width="7.5703125" style="7" bestFit="1" customWidth="1"/>
    <col min="13" max="13" width="8.28515625" style="7" customWidth="1"/>
    <col min="14" max="14" width="7.5703125" style="7" bestFit="1" customWidth="1"/>
    <col min="15" max="15" width="8.42578125" style="7" bestFit="1" customWidth="1"/>
    <col min="16" max="16" width="8.85546875" style="7" bestFit="1" customWidth="1"/>
    <col min="17" max="17" width="6.7109375" style="7" bestFit="1" customWidth="1"/>
    <col min="18" max="19" width="7.140625" style="7" customWidth="1"/>
    <col min="20" max="16384" width="11.42578125" style="7"/>
  </cols>
  <sheetData>
    <row r="2" spans="1:22" ht="18.75">
      <c r="E2" s="233"/>
      <c r="F2" s="233"/>
      <c r="G2" s="233"/>
      <c r="H2" s="233"/>
      <c r="I2" s="233"/>
      <c r="J2" s="233"/>
      <c r="K2" s="233"/>
      <c r="M2" s="233" t="s">
        <v>123</v>
      </c>
    </row>
    <row r="3" spans="1:22" ht="18.75">
      <c r="E3" s="233"/>
      <c r="F3" s="233"/>
      <c r="G3" s="233"/>
      <c r="H3" s="233"/>
      <c r="I3" s="233"/>
      <c r="J3" s="233"/>
      <c r="K3" s="233"/>
      <c r="L3" s="12"/>
      <c r="M3" s="233" t="s">
        <v>122</v>
      </c>
    </row>
    <row r="4" spans="1:22" ht="15.75">
      <c r="E4" s="417"/>
      <c r="F4" s="417"/>
      <c r="G4" s="417"/>
      <c r="H4" s="417"/>
      <c r="I4" s="417"/>
      <c r="J4" s="417"/>
      <c r="K4" s="417"/>
      <c r="M4" s="417" t="s">
        <v>403</v>
      </c>
    </row>
    <row r="6" spans="1:22">
      <c r="B6" s="5"/>
      <c r="C6" s="5"/>
      <c r="F6" s="5"/>
      <c r="G6" s="5"/>
      <c r="H6" s="5"/>
      <c r="I6" s="5"/>
      <c r="J6" s="5"/>
      <c r="L6" s="5"/>
    </row>
    <row r="7" spans="1:22" ht="15" customHeight="1">
      <c r="A7" s="5"/>
      <c r="B7" s="496" t="s">
        <v>32</v>
      </c>
      <c r="C7" s="520"/>
      <c r="D7" s="519" t="s">
        <v>396</v>
      </c>
      <c r="E7" s="519"/>
      <c r="F7" s="517" t="s">
        <v>397</v>
      </c>
      <c r="G7" s="518"/>
      <c r="H7" s="517" t="s">
        <v>398</v>
      </c>
      <c r="I7" s="518"/>
      <c r="J7" s="517" t="s">
        <v>399</v>
      </c>
      <c r="K7" s="518"/>
      <c r="L7" s="517" t="s">
        <v>400</v>
      </c>
      <c r="M7" s="518"/>
      <c r="N7" s="517" t="s">
        <v>401</v>
      </c>
      <c r="O7" s="518"/>
      <c r="P7" s="521" t="s">
        <v>227</v>
      </c>
      <c r="Q7" s="521"/>
      <c r="R7" s="497" t="s">
        <v>336</v>
      </c>
      <c r="S7" s="497" t="s">
        <v>365</v>
      </c>
    </row>
    <row r="8" spans="1:22" ht="15">
      <c r="A8" s="5"/>
      <c r="B8" s="520"/>
      <c r="C8" s="520"/>
      <c r="D8" s="421" t="s">
        <v>55</v>
      </c>
      <c r="E8" s="421" t="s">
        <v>33</v>
      </c>
      <c r="F8" s="421" t="s">
        <v>55</v>
      </c>
      <c r="G8" s="421" t="s">
        <v>33</v>
      </c>
      <c r="H8" s="421" t="s">
        <v>55</v>
      </c>
      <c r="I8" s="421" t="s">
        <v>33</v>
      </c>
      <c r="J8" s="421" t="s">
        <v>55</v>
      </c>
      <c r="K8" s="421" t="s">
        <v>33</v>
      </c>
      <c r="L8" s="421" t="s">
        <v>55</v>
      </c>
      <c r="M8" s="421" t="s">
        <v>33</v>
      </c>
      <c r="N8" s="421" t="s">
        <v>55</v>
      </c>
      <c r="O8" s="421" t="s">
        <v>33</v>
      </c>
      <c r="P8" s="423" t="s">
        <v>55</v>
      </c>
      <c r="Q8" s="423" t="s">
        <v>33</v>
      </c>
      <c r="R8" s="497"/>
      <c r="S8" s="497"/>
    </row>
    <row r="9" spans="1:22">
      <c r="B9" s="55"/>
      <c r="C9" s="55"/>
      <c r="D9" s="210"/>
      <c r="E9" s="210"/>
      <c r="F9" s="210"/>
      <c r="G9" s="210"/>
      <c r="H9" s="210"/>
      <c r="I9" s="210"/>
      <c r="J9" s="210"/>
      <c r="K9" s="210"/>
      <c r="L9" s="210"/>
      <c r="M9" s="210"/>
      <c r="N9" s="210"/>
      <c r="O9" s="210"/>
    </row>
    <row r="10" spans="1:22">
      <c r="B10" s="55"/>
      <c r="C10" s="55"/>
      <c r="D10" s="210"/>
      <c r="E10" s="210"/>
      <c r="F10" s="210"/>
      <c r="G10" s="210"/>
      <c r="H10" s="210"/>
      <c r="I10" s="425"/>
      <c r="J10" s="210"/>
      <c r="K10" s="210"/>
      <c r="L10" s="210"/>
      <c r="M10" s="210"/>
      <c r="N10" s="210"/>
      <c r="O10" s="210"/>
      <c r="P10" s="31"/>
      <c r="Q10" s="31"/>
    </row>
    <row r="11" spans="1:22">
      <c r="B11" s="259">
        <v>1</v>
      </c>
      <c r="C11" s="259" t="s">
        <v>76</v>
      </c>
      <c r="D11" s="227">
        <v>166069</v>
      </c>
      <c r="E11" s="354">
        <f t="shared" ref="E11:E26" si="0">D11/$D$34</f>
        <v>0.37901019022514348</v>
      </c>
      <c r="F11" s="227">
        <v>123837</v>
      </c>
      <c r="G11" s="354">
        <f>F11/$F$34</f>
        <v>0.3254971021539998</v>
      </c>
      <c r="H11" s="227">
        <v>84447</v>
      </c>
      <c r="I11" s="354">
        <f>H11/$H$34</f>
        <v>0.29144679397137541</v>
      </c>
      <c r="J11" s="227">
        <v>103432</v>
      </c>
      <c r="K11" s="354">
        <f>J11/$J$34</f>
        <v>0.33249004285030043</v>
      </c>
      <c r="L11" s="227">
        <v>124598</v>
      </c>
      <c r="M11" s="354">
        <f>L11/$L$34</f>
        <v>0.33758070502938298</v>
      </c>
      <c r="N11" s="227">
        <v>133746</v>
      </c>
      <c r="O11" s="354">
        <f>N11/$N$34</f>
        <v>0.35207063208768991</v>
      </c>
      <c r="P11" s="355">
        <f>SUM(D11,F11,H11,J11,L11,N11,'PRINCIPALES MERCADOS I'!P11,)</f>
        <v>1549503</v>
      </c>
      <c r="Q11" s="354">
        <f>P11/$P$34</f>
        <v>0.35214200556244662</v>
      </c>
      <c r="R11" s="426">
        <v>1</v>
      </c>
      <c r="S11" s="426">
        <v>1</v>
      </c>
      <c r="V11" s="5"/>
    </row>
    <row r="12" spans="1:22">
      <c r="B12" s="259">
        <v>2</v>
      </c>
      <c r="C12" s="259" t="s">
        <v>148</v>
      </c>
      <c r="D12" s="227">
        <v>38413</v>
      </c>
      <c r="E12" s="354">
        <f t="shared" si="0"/>
        <v>8.7667887667887662E-2</v>
      </c>
      <c r="F12" s="227">
        <v>31711</v>
      </c>
      <c r="G12" s="354">
        <f t="shared" ref="G12:G25" si="1">F12/$F$34</f>
        <v>8.3350199103704781E-2</v>
      </c>
      <c r="H12" s="227">
        <v>25474</v>
      </c>
      <c r="I12" s="354">
        <f t="shared" ref="I12:I26" si="2">H12/$H$34</f>
        <v>8.7916866550935113E-2</v>
      </c>
      <c r="J12" s="227">
        <v>35906</v>
      </c>
      <c r="K12" s="354">
        <f t="shared" ref="K12:K26" si="3">J12/$J$34</f>
        <v>0.11542257211098003</v>
      </c>
      <c r="L12" s="227">
        <v>72942</v>
      </c>
      <c r="M12" s="354">
        <f t="shared" ref="M12:M26" si="4">L12/$L$34</f>
        <v>0.19762605969801486</v>
      </c>
      <c r="N12" s="227">
        <v>85067</v>
      </c>
      <c r="O12" s="354">
        <f t="shared" ref="O12:O26" si="5">N12/$N$34</f>
        <v>0.22392888355392698</v>
      </c>
      <c r="P12" s="355">
        <f>SUM(D12,F12,H12,J12,L12,N12,'PRINCIPALES MERCADOS I'!P12,)</f>
        <v>731095</v>
      </c>
      <c r="Q12" s="354">
        <f t="shared" ref="Q12:Q26" si="6">P12/$P$34</f>
        <v>0.16614957154434482</v>
      </c>
      <c r="R12" s="426">
        <v>3</v>
      </c>
      <c r="S12" s="426">
        <v>3</v>
      </c>
      <c r="V12" s="5"/>
    </row>
    <row r="13" spans="1:22">
      <c r="B13" s="259">
        <v>3</v>
      </c>
      <c r="C13" s="259" t="s">
        <v>78</v>
      </c>
      <c r="D13" s="227">
        <v>108570</v>
      </c>
      <c r="E13" s="354">
        <f t="shared" si="0"/>
        <v>0.24778336927869637</v>
      </c>
      <c r="F13" s="227">
        <v>97418</v>
      </c>
      <c r="G13" s="354">
        <f t="shared" si="1"/>
        <v>0.2560565638511782</v>
      </c>
      <c r="H13" s="227">
        <v>75839</v>
      </c>
      <c r="I13" s="354">
        <f t="shared" si="2"/>
        <v>0.26173852721819768</v>
      </c>
      <c r="J13" s="227">
        <v>70340</v>
      </c>
      <c r="K13" s="354">
        <f t="shared" si="3"/>
        <v>0.22611328809353132</v>
      </c>
      <c r="L13" s="227">
        <v>70766</v>
      </c>
      <c r="M13" s="354">
        <f t="shared" si="4"/>
        <v>0.19173049464766143</v>
      </c>
      <c r="N13" s="227">
        <v>61204</v>
      </c>
      <c r="O13" s="354">
        <f t="shared" si="5"/>
        <v>0.16111233955628559</v>
      </c>
      <c r="P13" s="355">
        <f>SUM(D13,F13,H13,J13,L13,N13,'PRINCIPALES MERCADOS I'!P13,)</f>
        <v>848344</v>
      </c>
      <c r="Q13" s="354">
        <f t="shared" si="6"/>
        <v>0.19279572712467688</v>
      </c>
      <c r="R13" s="426">
        <v>2</v>
      </c>
      <c r="S13" s="426">
        <v>2</v>
      </c>
      <c r="V13" s="5"/>
    </row>
    <row r="14" spans="1:22">
      <c r="B14" s="259">
        <v>4</v>
      </c>
      <c r="C14" s="259" t="s">
        <v>19</v>
      </c>
      <c r="D14" s="227">
        <v>7693</v>
      </c>
      <c r="E14" s="354">
        <f t="shared" si="0"/>
        <v>1.7557312884415689E-2</v>
      </c>
      <c r="F14" s="227">
        <v>8076</v>
      </c>
      <c r="G14" s="354">
        <f t="shared" si="1"/>
        <v>2.1227214782300139E-2</v>
      </c>
      <c r="H14" s="227">
        <v>8874</v>
      </c>
      <c r="I14" s="354">
        <f t="shared" si="2"/>
        <v>3.0626296371712262E-2</v>
      </c>
      <c r="J14" s="227">
        <v>10453</v>
      </c>
      <c r="K14" s="354">
        <f t="shared" si="3"/>
        <v>3.3601964748957672E-2</v>
      </c>
      <c r="L14" s="227">
        <v>16373</v>
      </c>
      <c r="M14" s="354">
        <f t="shared" si="4"/>
        <v>4.4360333901395592E-2</v>
      </c>
      <c r="N14" s="227">
        <v>13590</v>
      </c>
      <c r="O14" s="354">
        <f t="shared" si="5"/>
        <v>3.5774078402880882E-2</v>
      </c>
      <c r="P14" s="355">
        <f>SUM(D14,F14,H14,J14,L14,N14,'PRINCIPALES MERCADOS I'!P14,)</f>
        <v>137394</v>
      </c>
      <c r="Q14" s="354">
        <f t="shared" si="6"/>
        <v>3.1224333681346077E-2</v>
      </c>
      <c r="R14" s="131">
        <v>7</v>
      </c>
      <c r="S14" s="426">
        <v>6</v>
      </c>
      <c r="V14" s="5"/>
    </row>
    <row r="15" spans="1:22">
      <c r="B15" s="259">
        <v>5</v>
      </c>
      <c r="C15" s="259" t="s">
        <v>147</v>
      </c>
      <c r="D15" s="227">
        <v>2138</v>
      </c>
      <c r="E15" s="354">
        <f t="shared" si="0"/>
        <v>4.8794403934590853E-3</v>
      </c>
      <c r="F15" s="227">
        <v>1572</v>
      </c>
      <c r="G15" s="354">
        <f t="shared" si="1"/>
        <v>4.131894705024247E-3</v>
      </c>
      <c r="H15" s="227">
        <v>1432</v>
      </c>
      <c r="I15" s="354">
        <f t="shared" si="2"/>
        <v>4.9421744877498263E-3</v>
      </c>
      <c r="J15" s="227">
        <v>1142</v>
      </c>
      <c r="K15" s="354">
        <f t="shared" si="3"/>
        <v>3.6710459909413242E-3</v>
      </c>
      <c r="L15" s="227">
        <v>1618</v>
      </c>
      <c r="M15" s="354">
        <f t="shared" si="4"/>
        <v>4.3837427626249349E-3</v>
      </c>
      <c r="N15" s="227">
        <v>1186</v>
      </c>
      <c r="O15" s="354">
        <f t="shared" si="5"/>
        <v>3.1220056648871759E-3</v>
      </c>
      <c r="P15" s="355">
        <f>SUM(D15,F15,H15,J15,L15,N15,'PRINCIPALES MERCADOS I'!P15,)</f>
        <v>17603</v>
      </c>
      <c r="Q15" s="354">
        <f t="shared" si="6"/>
        <v>4.0004799757830398E-3</v>
      </c>
      <c r="R15" s="131">
        <v>14</v>
      </c>
      <c r="S15" s="426">
        <v>15</v>
      </c>
      <c r="V15" s="5"/>
    </row>
    <row r="16" spans="1:22">
      <c r="B16" s="259">
        <v>6</v>
      </c>
      <c r="C16" s="259" t="s">
        <v>22</v>
      </c>
      <c r="D16" s="227">
        <v>27194</v>
      </c>
      <c r="E16" s="354">
        <f t="shared" si="0"/>
        <v>6.2063377951228418E-2</v>
      </c>
      <c r="F16" s="227">
        <v>27055</v>
      </c>
      <c r="G16" s="354">
        <f t="shared" si="1"/>
        <v>7.1112220893403952E-2</v>
      </c>
      <c r="H16" s="227">
        <v>16828</v>
      </c>
      <c r="I16" s="354">
        <f t="shared" si="2"/>
        <v>5.8077452709395308E-2</v>
      </c>
      <c r="J16" s="227">
        <v>12302</v>
      </c>
      <c r="K16" s="354">
        <f t="shared" si="3"/>
        <v>3.9545716095061446E-2</v>
      </c>
      <c r="L16" s="227">
        <v>9075</v>
      </c>
      <c r="M16" s="354">
        <f t="shared" si="4"/>
        <v>2.4587432367627497E-2</v>
      </c>
      <c r="N16" s="227">
        <v>8804</v>
      </c>
      <c r="O16" s="354">
        <f t="shared" si="5"/>
        <v>2.3175495677627906E-2</v>
      </c>
      <c r="P16" s="355">
        <f>SUM(D16,F16,H16,J16,L16,N16,'PRINCIPALES MERCADOS I'!P16,)</f>
        <v>168563</v>
      </c>
      <c r="Q16" s="354">
        <f t="shared" si="6"/>
        <v>3.8307839922622086E-2</v>
      </c>
      <c r="R16" s="426">
        <v>5</v>
      </c>
      <c r="S16" s="426">
        <v>5</v>
      </c>
      <c r="V16" s="5"/>
    </row>
    <row r="17" spans="2:22">
      <c r="B17" s="259">
        <v>7</v>
      </c>
      <c r="C17" s="259" t="s">
        <v>24</v>
      </c>
      <c r="D17" s="227">
        <v>6177</v>
      </c>
      <c r="E17" s="354">
        <f t="shared" si="0"/>
        <v>1.4097429050700079E-2</v>
      </c>
      <c r="F17" s="227">
        <v>7577</v>
      </c>
      <c r="G17" s="354">
        <f t="shared" si="1"/>
        <v>1.9915627340947022E-2</v>
      </c>
      <c r="H17" s="227">
        <v>2816</v>
      </c>
      <c r="I17" s="354">
        <f t="shared" si="2"/>
        <v>9.7186894954633465E-3</v>
      </c>
      <c r="J17" s="227">
        <v>4952</v>
      </c>
      <c r="K17" s="354">
        <f t="shared" si="3"/>
        <v>1.5918581214659753E-2</v>
      </c>
      <c r="L17" s="227">
        <v>6330</v>
      </c>
      <c r="M17" s="354">
        <f t="shared" si="4"/>
        <v>1.7150242081221161E-2</v>
      </c>
      <c r="N17" s="227">
        <v>7241</v>
      </c>
      <c r="O17" s="354">
        <f t="shared" si="5"/>
        <v>1.9061081803919092E-2</v>
      </c>
      <c r="P17" s="355">
        <f>SUM(D17,F17,H17,J17,L17,N17,'PRINCIPALES MERCADOS I'!P17,)</f>
        <v>80132</v>
      </c>
      <c r="Q17" s="354">
        <f t="shared" si="6"/>
        <v>1.8210899359168697E-2</v>
      </c>
      <c r="R17" s="131">
        <v>10</v>
      </c>
      <c r="S17" s="426">
        <v>9</v>
      </c>
      <c r="V17" s="5"/>
    </row>
    <row r="18" spans="2:22">
      <c r="B18" s="259">
        <v>8</v>
      </c>
      <c r="C18" s="259" t="s">
        <v>25</v>
      </c>
      <c r="D18" s="227">
        <v>33678</v>
      </c>
      <c r="E18" s="354">
        <f t="shared" si="0"/>
        <v>7.6861456300708633E-2</v>
      </c>
      <c r="F18" s="227">
        <v>33322</v>
      </c>
      <c r="G18" s="354">
        <f t="shared" si="1"/>
        <v>8.7584602646830767E-2</v>
      </c>
      <c r="H18" s="227">
        <v>32101</v>
      </c>
      <c r="I18" s="354">
        <f t="shared" si="2"/>
        <v>0.11078822851344776</v>
      </c>
      <c r="J18" s="227">
        <v>29542</v>
      </c>
      <c r="K18" s="354">
        <f t="shared" si="3"/>
        <v>9.4965009338343787E-2</v>
      </c>
      <c r="L18" s="227">
        <v>23304</v>
      </c>
      <c r="M18" s="354">
        <f t="shared" si="4"/>
        <v>6.3138900704704265E-2</v>
      </c>
      <c r="N18" s="227">
        <v>21310</v>
      </c>
      <c r="O18" s="354">
        <f t="shared" si="5"/>
        <v>5.6096071432331973E-2</v>
      </c>
      <c r="P18" s="355">
        <f>SUM(D18,F18,H18,J18,L18,N18,'PRINCIPALES MERCADOS I'!P18,)</f>
        <v>311878</v>
      </c>
      <c r="Q18" s="354">
        <f t="shared" si="6"/>
        <v>7.0877787529810998E-2</v>
      </c>
      <c r="R18" s="426">
        <v>4</v>
      </c>
      <c r="S18" s="426">
        <v>4</v>
      </c>
      <c r="V18" s="5"/>
    </row>
    <row r="19" spans="2:22">
      <c r="B19" s="259">
        <v>9</v>
      </c>
      <c r="C19" s="259" t="s">
        <v>26</v>
      </c>
      <c r="D19" s="227">
        <v>3531</v>
      </c>
      <c r="E19" s="354">
        <f t="shared" si="0"/>
        <v>8.0586080586080595E-3</v>
      </c>
      <c r="F19" s="227">
        <v>3603</v>
      </c>
      <c r="G19" s="354">
        <f t="shared" si="1"/>
        <v>9.4702395815536664E-3</v>
      </c>
      <c r="H19" s="227">
        <v>4319</v>
      </c>
      <c r="I19" s="354">
        <f t="shared" si="2"/>
        <v>1.490590196410021E-2</v>
      </c>
      <c r="J19" s="227">
        <v>3564</v>
      </c>
      <c r="K19" s="354">
        <f t="shared" si="3"/>
        <v>1.1456749484864168E-2</v>
      </c>
      <c r="L19" s="227">
        <v>2825</v>
      </c>
      <c r="M19" s="354">
        <f t="shared" si="4"/>
        <v>7.6539390014928564E-3</v>
      </c>
      <c r="N19" s="227">
        <v>3603</v>
      </c>
      <c r="O19" s="354">
        <f t="shared" si="5"/>
        <v>9.4844742079161007E-3</v>
      </c>
      <c r="P19" s="355">
        <f>SUM(D19,F19,H19,J19,L19,N19,'PRINCIPALES MERCADOS I'!P19,)</f>
        <v>37827</v>
      </c>
      <c r="Q19" s="354">
        <f t="shared" si="6"/>
        <v>8.5966117164088546E-3</v>
      </c>
      <c r="R19" s="131">
        <v>11</v>
      </c>
      <c r="S19" s="426">
        <v>12</v>
      </c>
      <c r="V19" s="5"/>
    </row>
    <row r="20" spans="2:22">
      <c r="B20" s="259">
        <v>10</v>
      </c>
      <c r="C20" s="259" t="s">
        <v>27</v>
      </c>
      <c r="D20" s="227">
        <v>10263</v>
      </c>
      <c r="E20" s="354">
        <f t="shared" si="0"/>
        <v>2.3422683235767346E-2</v>
      </c>
      <c r="F20" s="227">
        <v>13740</v>
      </c>
      <c r="G20" s="354">
        <f t="shared" si="1"/>
        <v>3.6114652192769187E-2</v>
      </c>
      <c r="H20" s="227">
        <v>5328</v>
      </c>
      <c r="I20" s="354">
        <f t="shared" si="2"/>
        <v>1.838820228403008E-2</v>
      </c>
      <c r="J20" s="227">
        <v>6280</v>
      </c>
      <c r="K20" s="354">
        <f t="shared" si="3"/>
        <v>2.018753837400308E-2</v>
      </c>
      <c r="L20" s="227">
        <v>6508</v>
      </c>
      <c r="M20" s="354">
        <f t="shared" si="4"/>
        <v>1.7632507972288675E-2</v>
      </c>
      <c r="N20" s="227">
        <v>6845</v>
      </c>
      <c r="O20" s="354">
        <f t="shared" si="5"/>
        <v>1.8018658327278853E-2</v>
      </c>
      <c r="P20" s="355">
        <f>SUM(D20,F20,H20,J20,L20,N20,'PRINCIPALES MERCADOS I'!P20,)</f>
        <v>92250</v>
      </c>
      <c r="Q20" s="354">
        <f t="shared" si="6"/>
        <v>2.0964851318865274E-2</v>
      </c>
      <c r="R20" s="131">
        <v>8</v>
      </c>
      <c r="S20" s="426">
        <v>8</v>
      </c>
      <c r="V20" s="5"/>
    </row>
    <row r="21" spans="2:22">
      <c r="B21" s="259">
        <v>11</v>
      </c>
      <c r="C21" s="259" t="s">
        <v>107</v>
      </c>
      <c r="D21" s="227">
        <v>3039</v>
      </c>
      <c r="E21" s="354">
        <f t="shared" si="0"/>
        <v>6.9357433843415155E-3</v>
      </c>
      <c r="F21" s="227">
        <v>3384</v>
      </c>
      <c r="G21" s="354">
        <f t="shared" si="1"/>
        <v>8.8946130291361666E-3</v>
      </c>
      <c r="H21" s="227">
        <v>2695</v>
      </c>
      <c r="I21" s="354">
        <f t="shared" si="2"/>
        <v>9.3010895562051551E-3</v>
      </c>
      <c r="J21" s="227">
        <v>3953</v>
      </c>
      <c r="K21" s="354">
        <f t="shared" si="3"/>
        <v>1.2707219616629645E-2</v>
      </c>
      <c r="L21" s="227">
        <v>6098</v>
      </c>
      <c r="M21" s="354">
        <f t="shared" si="4"/>
        <v>1.6521670807470246E-2</v>
      </c>
      <c r="N21" s="227">
        <v>4084</v>
      </c>
      <c r="O21" s="354">
        <f t="shared" si="5"/>
        <v>1.0750650198481641E-2</v>
      </c>
      <c r="P21" s="355">
        <f>SUM(D21,F21,H21,J21,L21,N21,'PRINCIPALES MERCADOS I'!P21,)</f>
        <v>52621</v>
      </c>
      <c r="Q21" s="354">
        <f t="shared" si="6"/>
        <v>1.1958714810298208E-2</v>
      </c>
      <c r="R21" s="131">
        <v>9</v>
      </c>
      <c r="S21" s="426">
        <v>10</v>
      </c>
      <c r="V21" s="5"/>
    </row>
    <row r="22" spans="2:22">
      <c r="B22" s="259">
        <v>12</v>
      </c>
      <c r="C22" s="259" t="s">
        <v>30</v>
      </c>
      <c r="D22" s="227">
        <v>388</v>
      </c>
      <c r="E22" s="354">
        <f t="shared" si="0"/>
        <v>8.8551116588499765E-4</v>
      </c>
      <c r="F22" s="227">
        <v>77</v>
      </c>
      <c r="G22" s="354">
        <f t="shared" si="1"/>
        <v>2.0238924445729455E-4</v>
      </c>
      <c r="H22" s="227">
        <v>57</v>
      </c>
      <c r="I22" s="354">
        <f t="shared" si="2"/>
        <v>1.9672063254311459E-4</v>
      </c>
      <c r="J22" s="227">
        <v>266</v>
      </c>
      <c r="K22" s="354">
        <f t="shared" si="3"/>
        <v>8.5507726233834699E-4</v>
      </c>
      <c r="L22" s="227">
        <v>1896</v>
      </c>
      <c r="M22" s="354">
        <f>L22/$L$34</f>
        <v>5.1369445475506039E-3</v>
      </c>
      <c r="N22" s="227">
        <v>6019</v>
      </c>
      <c r="O22" s="354">
        <f t="shared" si="5"/>
        <v>1.5844310368428257E-2</v>
      </c>
      <c r="P22" s="355">
        <f>SUM(D22,F22,H22,J22,L22,N22,'PRINCIPALES MERCADOS I'!P22,)</f>
        <v>31584</v>
      </c>
      <c r="Q22" s="354">
        <f t="shared" si="6"/>
        <v>7.1778196645532885E-3</v>
      </c>
      <c r="R22" s="131">
        <v>13</v>
      </c>
      <c r="S22" s="426">
        <v>13</v>
      </c>
      <c r="V22" s="5"/>
    </row>
    <row r="23" spans="2:22">
      <c r="B23" s="259">
        <v>13</v>
      </c>
      <c r="C23" s="259" t="s">
        <v>31</v>
      </c>
      <c r="D23" s="227">
        <v>711</v>
      </c>
      <c r="E23" s="354">
        <f t="shared" si="0"/>
        <v>1.6226763890315292E-3</v>
      </c>
      <c r="F23" s="227">
        <v>438</v>
      </c>
      <c r="G23" s="354">
        <f t="shared" si="1"/>
        <v>1.1512531048350001E-3</v>
      </c>
      <c r="H23" s="227">
        <v>348</v>
      </c>
      <c r="I23" s="354">
        <f t="shared" si="2"/>
        <v>1.201031230263226E-3</v>
      </c>
      <c r="J23" s="227">
        <v>599</v>
      </c>
      <c r="K23" s="354">
        <f t="shared" si="3"/>
        <v>1.925531128348383E-3</v>
      </c>
      <c r="L23" s="227">
        <v>884</v>
      </c>
      <c r="M23" s="354">
        <f t="shared" si="4"/>
        <v>2.3950733017060835E-3</v>
      </c>
      <c r="N23" s="227">
        <v>979</v>
      </c>
      <c r="O23" s="354">
        <f t="shared" si="5"/>
        <v>2.5771024839161428E-3</v>
      </c>
      <c r="P23" s="355">
        <f>SUM(D23,F23,H23,J23,L23,N23,'PRINCIPALES MERCADOS I'!P23,)</f>
        <v>9880</v>
      </c>
      <c r="Q23" s="354">
        <f t="shared" si="6"/>
        <v>2.2453412577819938E-3</v>
      </c>
      <c r="R23" s="426">
        <v>16</v>
      </c>
      <c r="S23" s="426">
        <v>16</v>
      </c>
      <c r="V23" s="5"/>
    </row>
    <row r="24" spans="2:22">
      <c r="B24" s="259">
        <v>14</v>
      </c>
      <c r="C24" s="259" t="s">
        <v>100</v>
      </c>
      <c r="D24" s="227">
        <v>8686</v>
      </c>
      <c r="E24" s="354">
        <f t="shared" si="0"/>
        <v>1.9823582440404872E-2</v>
      </c>
      <c r="F24" s="227">
        <v>8476</v>
      </c>
      <c r="G24" s="354">
        <f t="shared" si="1"/>
        <v>2.2278587480779592E-2</v>
      </c>
      <c r="H24" s="227">
        <v>9702</v>
      </c>
      <c r="I24" s="354">
        <f t="shared" si="2"/>
        <v>3.3483922402338558E-2</v>
      </c>
      <c r="J24" s="227">
        <v>9757</v>
      </c>
      <c r="K24" s="354">
        <f t="shared" si="3"/>
        <v>3.1364619731711472E-2</v>
      </c>
      <c r="L24" s="227">
        <v>8621</v>
      </c>
      <c r="M24" s="354">
        <f t="shared" si="4"/>
        <v>2.3357383409511476E-2</v>
      </c>
      <c r="N24" s="227">
        <v>7212</v>
      </c>
      <c r="O24" s="354">
        <f t="shared" si="5"/>
        <v>1.8984742710932812E-2</v>
      </c>
      <c r="P24" s="355">
        <f>SUM(D24,F24,H24,J24,L24,N24,'PRINCIPALES MERCADOS I'!P24,)</f>
        <v>109122</v>
      </c>
      <c r="Q24" s="354">
        <f t="shared" si="6"/>
        <v>2.4799203312923759E-2</v>
      </c>
      <c r="R24" s="131">
        <v>6</v>
      </c>
      <c r="S24" s="426">
        <v>7</v>
      </c>
      <c r="V24" s="5"/>
    </row>
    <row r="25" spans="2:22">
      <c r="B25" s="259">
        <v>15</v>
      </c>
      <c r="C25" s="259" t="s">
        <v>105</v>
      </c>
      <c r="D25" s="227">
        <v>1857</v>
      </c>
      <c r="E25" s="354">
        <f t="shared" si="0"/>
        <v>4.2381294717743316E-3</v>
      </c>
      <c r="F25" s="227">
        <v>2244</v>
      </c>
      <c r="G25" s="354">
        <f t="shared" si="1"/>
        <v>5.898200838469727E-3</v>
      </c>
      <c r="H25" s="258">
        <v>1414</v>
      </c>
      <c r="I25" s="354">
        <f t="shared" si="2"/>
        <v>4.8800521827362118E-3</v>
      </c>
      <c r="J25" s="258">
        <v>1276</v>
      </c>
      <c r="K25" s="354">
        <f>J25/$J$34</f>
        <v>4.1017991982847017E-3</v>
      </c>
      <c r="L25" s="258">
        <v>1284</v>
      </c>
      <c r="M25" s="354">
        <f t="shared" si="4"/>
        <v>3.4788168771387002E-3</v>
      </c>
      <c r="N25" s="258">
        <v>1938</v>
      </c>
      <c r="O25" s="354">
        <f t="shared" si="5"/>
        <v>5.1015573174969199E-3</v>
      </c>
      <c r="P25" s="355">
        <f>SUM(D25,F25,H25,J25,L25,N25,'PRINCIPALES MERCADOS I'!P25,)</f>
        <v>20425</v>
      </c>
      <c r="Q25" s="354">
        <f t="shared" si="6"/>
        <v>4.6418112540685449E-3</v>
      </c>
      <c r="R25" s="426">
        <v>15</v>
      </c>
      <c r="S25" s="426">
        <v>14</v>
      </c>
      <c r="V25" s="5"/>
    </row>
    <row r="26" spans="2:22">
      <c r="B26" s="259">
        <v>16</v>
      </c>
      <c r="C26" s="259" t="s">
        <v>108</v>
      </c>
      <c r="D26" s="227">
        <v>5106</v>
      </c>
      <c r="E26" s="354">
        <f t="shared" si="0"/>
        <v>1.1653144363424737E-2</v>
      </c>
      <c r="F26" s="227">
        <v>3472</v>
      </c>
      <c r="G26" s="354">
        <f>F26/$F$34</f>
        <v>9.1259150228016461E-3</v>
      </c>
      <c r="H26" s="227">
        <v>4328</v>
      </c>
      <c r="I26" s="354">
        <f t="shared" si="2"/>
        <v>1.4936963116607018E-2</v>
      </c>
      <c r="J26" s="227">
        <v>2930</v>
      </c>
      <c r="K26" s="354">
        <f t="shared" si="3"/>
        <v>9.4187081904186336E-3</v>
      </c>
      <c r="L26" s="227">
        <v>2436</v>
      </c>
      <c r="M26" s="354">
        <f t="shared" si="4"/>
        <v>6.5999983743846372E-3</v>
      </c>
      <c r="N26" s="227">
        <v>1930</v>
      </c>
      <c r="O26" s="354">
        <f t="shared" si="5"/>
        <v>5.0804982573627736E-3</v>
      </c>
      <c r="P26" s="355">
        <f>SUM(D26,F26,H26,J26,L26,N26,'PRINCIPALES MERCADOS I'!P26,)</f>
        <v>40624</v>
      </c>
      <c r="Q26" s="354">
        <f t="shared" si="6"/>
        <v>9.2322614631716315E-3</v>
      </c>
      <c r="R26" s="426">
        <v>12</v>
      </c>
      <c r="S26" s="426">
        <v>11</v>
      </c>
      <c r="V26" s="5"/>
    </row>
    <row r="27" spans="2:22">
      <c r="B27" s="57"/>
      <c r="C27" s="57"/>
      <c r="D27" s="64"/>
      <c r="E27" s="53"/>
      <c r="F27" s="64"/>
      <c r="G27" s="53"/>
      <c r="H27" s="64"/>
      <c r="I27" s="53"/>
      <c r="J27" s="64"/>
      <c r="K27" s="53"/>
      <c r="L27" s="64"/>
      <c r="M27" s="53"/>
      <c r="N27" s="56"/>
      <c r="O27" s="53"/>
      <c r="P27" s="31"/>
      <c r="Q27" s="149"/>
      <c r="V27" s="5"/>
    </row>
    <row r="28" spans="2:22">
      <c r="B28" s="57"/>
      <c r="C28" s="57"/>
      <c r="D28" s="56"/>
      <c r="E28" s="53"/>
      <c r="F28" s="56"/>
      <c r="G28" s="53"/>
      <c r="H28" s="57"/>
      <c r="I28" s="53"/>
      <c r="J28" s="57"/>
      <c r="K28" s="53"/>
      <c r="L28" s="56"/>
      <c r="M28" s="53"/>
      <c r="N28" s="58"/>
      <c r="O28" s="59"/>
      <c r="P28" s="31"/>
      <c r="Q28" s="31"/>
    </row>
    <row r="29" spans="2:22">
      <c r="B29" s="57"/>
      <c r="C29" s="57"/>
      <c r="D29" s="56"/>
      <c r="E29" s="53"/>
      <c r="F29" s="56"/>
      <c r="G29" s="53"/>
      <c r="H29" s="57"/>
      <c r="I29" s="53"/>
      <c r="J29" s="57"/>
      <c r="K29" s="53"/>
      <c r="L29" s="56"/>
      <c r="M29" s="53"/>
      <c r="N29" s="58"/>
      <c r="O29" s="59"/>
      <c r="P29" s="31"/>
      <c r="Q29" s="31"/>
    </row>
    <row r="30" spans="2:22">
      <c r="B30" s="57"/>
      <c r="C30" s="57"/>
      <c r="D30" s="56"/>
      <c r="E30" s="53"/>
      <c r="F30" s="56"/>
      <c r="G30" s="53"/>
      <c r="H30" s="57"/>
      <c r="I30" s="53"/>
      <c r="J30" s="57"/>
      <c r="K30" s="53"/>
      <c r="L30" s="56"/>
      <c r="M30" s="53"/>
      <c r="N30" s="58"/>
      <c r="O30" s="59"/>
      <c r="P30" s="31"/>
      <c r="Q30" s="31"/>
    </row>
    <row r="31" spans="2:22">
      <c r="B31" s="57"/>
      <c r="C31" s="57"/>
      <c r="D31" s="56"/>
      <c r="E31" s="53"/>
      <c r="F31" s="56"/>
      <c r="G31" s="53"/>
      <c r="H31" s="57"/>
      <c r="I31" s="53"/>
      <c r="J31" s="57"/>
      <c r="K31" s="53"/>
      <c r="L31" s="56"/>
      <c r="M31" s="53"/>
      <c r="N31" s="58"/>
      <c r="O31" s="59"/>
      <c r="P31" s="31"/>
      <c r="Q31" s="31"/>
    </row>
    <row r="32" spans="2:22">
      <c r="B32" s="57"/>
      <c r="C32" s="57"/>
      <c r="D32" s="56"/>
      <c r="E32" s="53"/>
      <c r="F32" s="56"/>
      <c r="G32" s="53"/>
      <c r="H32" s="57"/>
      <c r="I32" s="53"/>
      <c r="J32" s="57"/>
      <c r="K32" s="53"/>
      <c r="L32" s="56"/>
      <c r="M32" s="53"/>
      <c r="N32" s="58"/>
      <c r="O32" s="59"/>
      <c r="P32" s="31"/>
      <c r="Q32" s="31"/>
    </row>
    <row r="33" spans="2:17">
      <c r="B33" s="57"/>
      <c r="C33" s="57"/>
      <c r="D33" s="56"/>
      <c r="E33" s="53"/>
      <c r="F33" s="56"/>
      <c r="G33" s="53"/>
      <c r="H33" s="57"/>
      <c r="I33" s="53"/>
      <c r="J33" s="57"/>
      <c r="K33" s="53"/>
      <c r="L33" s="56"/>
      <c r="M33" s="53"/>
      <c r="N33" s="58"/>
      <c r="O33" s="59"/>
      <c r="P33" s="31"/>
      <c r="Q33" s="31"/>
    </row>
    <row r="34" spans="2:17">
      <c r="B34" s="357"/>
      <c r="C34" s="357" t="s">
        <v>164</v>
      </c>
      <c r="D34" s="358">
        <v>438165</v>
      </c>
      <c r="E34" s="399">
        <f>SUM(E11:E33)</f>
        <v>0.96656054226147681</v>
      </c>
      <c r="F34" s="358">
        <v>380455</v>
      </c>
      <c r="G34" s="359">
        <f>SUM(G11:G33)</f>
        <v>0.96201127597219127</v>
      </c>
      <c r="H34" s="358">
        <v>289751</v>
      </c>
      <c r="I34" s="359">
        <f>SUM(I11:I33)</f>
        <v>0.95254891268710029</v>
      </c>
      <c r="J34" s="358">
        <v>311083</v>
      </c>
      <c r="K34" s="359">
        <f>SUM(K11:K33)</f>
        <v>0.95374546342937416</v>
      </c>
      <c r="L34" s="358">
        <v>369091</v>
      </c>
      <c r="M34" s="359">
        <f>SUM(M11:M26)</f>
        <v>0.96333424548417601</v>
      </c>
      <c r="N34" s="358">
        <v>379884</v>
      </c>
      <c r="O34" s="359">
        <f>SUM(O11:O26)</f>
        <v>0.9601825820513632</v>
      </c>
      <c r="P34" s="358">
        <f>SUM(D34,F34,H34,J34,L34,N34,'PRINCIPALES MERCADOS I'!P34,)</f>
        <v>4400222</v>
      </c>
      <c r="Q34" s="359">
        <f>SUM(Q11:Q26)</f>
        <v>0.96332525949827086</v>
      </c>
    </row>
    <row r="35" spans="2:17">
      <c r="B35" s="5"/>
      <c r="D35" s="5"/>
      <c r="F35" s="5"/>
      <c r="G35" s="5"/>
      <c r="H35" s="5"/>
      <c r="I35" s="5"/>
      <c r="J35" s="5"/>
      <c r="K35" s="5"/>
      <c r="M35" s="5"/>
      <c r="N35" s="5"/>
      <c r="P35" s="54"/>
      <c r="Q35" s="54"/>
    </row>
    <row r="37" spans="2:17">
      <c r="C37" s="7" t="s">
        <v>284</v>
      </c>
    </row>
  </sheetData>
  <mergeCells count="10">
    <mergeCell ref="N7:O7"/>
    <mergeCell ref="P7:Q7"/>
    <mergeCell ref="R7:R8"/>
    <mergeCell ref="S7:S8"/>
    <mergeCell ref="B7:C8"/>
    <mergeCell ref="D7:E7"/>
    <mergeCell ref="F7:G7"/>
    <mergeCell ref="H7:I7"/>
    <mergeCell ref="J7:K7"/>
    <mergeCell ref="L7:M7"/>
  </mergeCells>
  <pageMargins left="0.70866141732283472" right="0.70866141732283472" top="0.74803149606299213" bottom="0.74803149606299213" header="0.31496062992125984" footer="0.31496062992125984"/>
  <pageSetup scale="86" orientation="landscape" r:id="rId1"/>
  <headerFooter>
    <oddFooter>&amp;CBARÓMETRO TURÍSTICO DE LA RIVIERA MAYA
FIDEICOMISO DE PROMOCIÓN TURÍSTICA DE LA RIVIERA MAYA&amp;R19</oddFooter>
  </headerFooter>
  <ignoredErrors>
    <ignoredError sqref="G25 I26 K11 G12 I12 G13 I13 G14 I14 G15 I15 G16 I16 G17 I17 G18 I18 G19 I19 G20 I20 G21 I21 G22 I22 G23 I23 G24 I24 I25 M25 K12 K13 K14 K15 K16 K17 K18 K19 K20 K21 K22 K23 K24 K26 O22 M11 M12 M13 M14 M15 M16 M17 M18 M19 M20 M21 M22 M23 M24 M26 O11 O12 O13 O14 O15 O16 O17 O18 O19 O20 O21 O23 O24 O25 O26" evalError="1"/>
  </ignoredErrors>
  <drawing r:id="rId2"/>
</worksheet>
</file>

<file path=xl/worksheets/sheet21.xml><?xml version="1.0" encoding="utf-8"?>
<worksheet xmlns="http://schemas.openxmlformats.org/spreadsheetml/2006/main" xmlns:r="http://schemas.openxmlformats.org/officeDocument/2006/relationships">
  <dimension ref="B3:L40"/>
  <sheetViews>
    <sheetView topLeftCell="A16" workbookViewId="0">
      <selection activeCell="O29" sqref="O29"/>
    </sheetView>
  </sheetViews>
  <sheetFormatPr baseColWidth="10" defaultRowHeight="12.75"/>
  <sheetData>
    <row r="3" spans="2:12" ht="23.25">
      <c r="G3" s="4" t="s">
        <v>123</v>
      </c>
    </row>
    <row r="4" spans="2:12" ht="23.25">
      <c r="G4" s="4"/>
    </row>
    <row r="5" spans="2:12" ht="23.25">
      <c r="G5" s="4" t="s">
        <v>427</v>
      </c>
    </row>
    <row r="6" spans="2:12">
      <c r="B6" s="1"/>
      <c r="C6" s="1"/>
      <c r="D6" s="1"/>
      <c r="E6" s="1"/>
      <c r="F6" s="1"/>
      <c r="G6" s="5"/>
      <c r="H6" s="1"/>
      <c r="I6" s="1"/>
      <c r="J6" s="1"/>
      <c r="L6" s="1"/>
    </row>
    <row r="7" spans="2:12" ht="23.25">
      <c r="C7" s="1"/>
      <c r="D7" s="1"/>
      <c r="E7" s="1"/>
      <c r="F7" s="1"/>
      <c r="G7" s="6" t="s">
        <v>366</v>
      </c>
      <c r="H7" s="1"/>
      <c r="I7" s="1"/>
      <c r="J7" s="1"/>
    </row>
    <row r="8" spans="2:12">
      <c r="C8" s="1"/>
      <c r="D8" s="1"/>
      <c r="E8" s="1"/>
      <c r="F8" s="1"/>
      <c r="G8" s="3"/>
      <c r="H8" s="1"/>
      <c r="I8" s="1"/>
      <c r="J8" s="1"/>
    </row>
    <row r="9" spans="2:12">
      <c r="C9" s="1"/>
      <c r="D9" s="1"/>
      <c r="E9" s="1"/>
      <c r="F9" s="1"/>
      <c r="G9" s="1"/>
      <c r="H9" s="1"/>
      <c r="I9" s="1"/>
      <c r="J9" s="1"/>
    </row>
    <row r="39" spans="2:2" s="113" customFormat="1">
      <c r="B39" s="414" t="s">
        <v>432</v>
      </c>
    </row>
    <row r="40" spans="2:2">
      <c r="B40" s="2"/>
    </row>
  </sheetData>
  <phoneticPr fontId="5" type="noConversion"/>
  <pageMargins left="0.47244094488188981" right="0" top="0.27559055118110237" bottom="0.35433070866141736" header="0" footer="0.51181102362204722"/>
  <pageSetup scale="95" orientation="landscape" r:id="rId1"/>
  <headerFooter alignWithMargins="0">
    <oddFooter>&amp;CBARÓMETRO TURÍSTICO DE LA RIVIERA MAYA
FIDEICOMISO DE PROMOCIÓN TURÍSTICA DE LA RIVIERA MAYA&amp;R20</oddFooter>
  </headerFooter>
  <drawing r:id="rId2"/>
</worksheet>
</file>

<file path=xl/worksheets/sheet22.xml><?xml version="1.0" encoding="utf-8"?>
<worksheet xmlns="http://schemas.openxmlformats.org/spreadsheetml/2006/main" xmlns:r="http://schemas.openxmlformats.org/officeDocument/2006/relationships">
  <sheetPr codeName="Hoja19"/>
  <dimension ref="A2:Q42"/>
  <sheetViews>
    <sheetView workbookViewId="0">
      <selection activeCell="O39" sqref="O39"/>
    </sheetView>
  </sheetViews>
  <sheetFormatPr baseColWidth="10" defaultRowHeight="12.75"/>
  <cols>
    <col min="1" max="1" width="1.7109375" style="7" customWidth="1"/>
    <col min="2" max="2" width="17.85546875" style="7" customWidth="1"/>
    <col min="3" max="3" width="10.140625" style="7" customWidth="1"/>
    <col min="4" max="4" width="8" style="7" bestFit="1" customWidth="1"/>
    <col min="5" max="5" width="10.42578125" style="7" bestFit="1" customWidth="1"/>
    <col min="6" max="6" width="8" style="7" bestFit="1" customWidth="1"/>
    <col min="7" max="7" width="10.42578125" style="7" bestFit="1" customWidth="1"/>
    <col min="8" max="8" width="8.28515625" style="7" bestFit="1" customWidth="1"/>
    <col min="9" max="9" width="10.42578125" style="7" bestFit="1" customWidth="1"/>
    <col min="10" max="10" width="8" style="7" bestFit="1" customWidth="1"/>
    <col min="11" max="11" width="10" style="7" customWidth="1"/>
    <col min="12" max="12" width="8.140625" style="7" bestFit="1" customWidth="1"/>
    <col min="13" max="13" width="10" style="7" customWidth="1"/>
    <col min="14" max="14" width="7.5703125" style="7" bestFit="1" customWidth="1"/>
    <col min="15" max="15" width="10.42578125" style="7" bestFit="1" customWidth="1"/>
    <col min="16" max="16" width="8" style="7" bestFit="1" customWidth="1"/>
    <col min="17" max="17" width="7.7109375" style="7" customWidth="1"/>
    <col min="18" max="18" width="7.28515625" style="7" bestFit="1" customWidth="1"/>
    <col min="19" max="16384" width="11.42578125" style="7"/>
  </cols>
  <sheetData>
    <row r="2" spans="1:17" ht="21">
      <c r="D2" s="22"/>
      <c r="E2" s="233"/>
      <c r="F2" s="22"/>
      <c r="G2" s="22"/>
      <c r="H2" s="22"/>
      <c r="I2" s="22"/>
      <c r="J2" s="22"/>
      <c r="K2" s="150" t="s">
        <v>158</v>
      </c>
    </row>
    <row r="3" spans="1:17" ht="21">
      <c r="D3" s="22"/>
      <c r="E3" s="233"/>
      <c r="F3" s="22"/>
      <c r="G3" s="22"/>
      <c r="H3" s="22"/>
      <c r="I3" s="22"/>
      <c r="J3" s="22"/>
      <c r="K3" s="150" t="s">
        <v>122</v>
      </c>
    </row>
    <row r="4" spans="1:17" ht="21">
      <c r="D4" s="22"/>
      <c r="E4" s="233"/>
      <c r="F4" s="22"/>
      <c r="G4" s="22"/>
      <c r="H4" s="22"/>
      <c r="I4" s="22"/>
      <c r="J4" s="22"/>
      <c r="K4" s="150" t="s">
        <v>156</v>
      </c>
    </row>
    <row r="5" spans="1:17" ht="18.75">
      <c r="D5" s="10"/>
      <c r="E5" s="123"/>
      <c r="F5" s="10"/>
      <c r="G5" s="10"/>
      <c r="H5" s="10"/>
      <c r="I5" s="10"/>
      <c r="J5" s="10"/>
      <c r="K5" s="233" t="s">
        <v>367</v>
      </c>
    </row>
    <row r="6" spans="1:17">
      <c r="B6" s="5"/>
      <c r="C6" s="5"/>
      <c r="D6" s="5"/>
      <c r="E6" s="5"/>
      <c r="F6" s="5"/>
      <c r="G6" s="5"/>
      <c r="H6" s="5"/>
      <c r="I6" s="5"/>
      <c r="K6" s="5"/>
    </row>
    <row r="7" spans="1:17" ht="15">
      <c r="A7" s="5"/>
      <c r="B7" s="496" t="s">
        <v>246</v>
      </c>
      <c r="C7" s="519" t="s">
        <v>358</v>
      </c>
      <c r="D7" s="519"/>
      <c r="E7" s="517" t="s">
        <v>359</v>
      </c>
      <c r="F7" s="518"/>
      <c r="G7" s="517" t="s">
        <v>360</v>
      </c>
      <c r="H7" s="518"/>
      <c r="I7" s="517" t="s">
        <v>361</v>
      </c>
      <c r="J7" s="518"/>
      <c r="K7" s="517" t="s">
        <v>362</v>
      </c>
      <c r="L7" s="518"/>
      <c r="M7" s="517" t="s">
        <v>363</v>
      </c>
      <c r="N7" s="518"/>
      <c r="O7" s="496" t="s">
        <v>389</v>
      </c>
      <c r="P7" s="496"/>
      <c r="Q7" s="5"/>
    </row>
    <row r="8" spans="1:17">
      <c r="A8" s="5"/>
      <c r="B8" s="520"/>
      <c r="C8" s="360" t="s">
        <v>157</v>
      </c>
      <c r="D8" s="338" t="s">
        <v>33</v>
      </c>
      <c r="E8" s="360" t="s">
        <v>157</v>
      </c>
      <c r="F8" s="338" t="s">
        <v>33</v>
      </c>
      <c r="G8" s="360" t="s">
        <v>157</v>
      </c>
      <c r="H8" s="338" t="s">
        <v>33</v>
      </c>
      <c r="I8" s="360" t="s">
        <v>157</v>
      </c>
      <c r="J8" s="338" t="s">
        <v>33</v>
      </c>
      <c r="K8" s="360" t="s">
        <v>157</v>
      </c>
      <c r="L8" s="338" t="s">
        <v>33</v>
      </c>
      <c r="M8" s="360" t="s">
        <v>157</v>
      </c>
      <c r="N8" s="338" t="s">
        <v>33</v>
      </c>
      <c r="O8" s="360" t="s">
        <v>157</v>
      </c>
      <c r="P8" s="338" t="s">
        <v>33</v>
      </c>
      <c r="Q8" s="5"/>
    </row>
    <row r="9" spans="1:17">
      <c r="B9" s="55"/>
      <c r="C9" s="210"/>
      <c r="D9" s="210"/>
      <c r="E9" s="210"/>
      <c r="F9" s="210"/>
      <c r="G9" s="210"/>
      <c r="H9" s="210"/>
      <c r="I9" s="210"/>
      <c r="J9" s="210"/>
      <c r="K9" s="210"/>
      <c r="L9" s="210"/>
      <c r="M9" s="210"/>
      <c r="N9" s="210"/>
    </row>
    <row r="10" spans="1:17">
      <c r="B10" s="61" t="s">
        <v>145</v>
      </c>
      <c r="C10" s="210"/>
      <c r="D10" s="210"/>
      <c r="E10" s="210"/>
      <c r="F10" s="210"/>
      <c r="G10" s="210"/>
      <c r="H10" s="210"/>
      <c r="I10" s="210"/>
      <c r="J10" s="210"/>
      <c r="K10" s="210"/>
      <c r="L10" s="210"/>
      <c r="M10" s="210"/>
      <c r="N10" s="210"/>
      <c r="O10" s="9"/>
      <c r="P10" s="9"/>
    </row>
    <row r="11" spans="1:17">
      <c r="B11" s="259" t="s">
        <v>153</v>
      </c>
      <c r="C11" s="227">
        <v>312447</v>
      </c>
      <c r="D11" s="260">
        <f>C11/$C$35</f>
        <v>0.29969066676897843</v>
      </c>
      <c r="E11" s="227">
        <v>312952</v>
      </c>
      <c r="F11" s="260">
        <f>E11/$E$35</f>
        <v>0.31474763525915345</v>
      </c>
      <c r="G11" s="227">
        <v>308114</v>
      </c>
      <c r="H11" s="260">
        <f>G11/$G$35</f>
        <v>0.29284812033505397</v>
      </c>
      <c r="I11" s="227">
        <v>223971</v>
      </c>
      <c r="J11" s="260">
        <f>I11/$I$35</f>
        <v>0.22108059233580174</v>
      </c>
      <c r="K11" s="227">
        <v>145595</v>
      </c>
      <c r="L11" s="260">
        <f>K11/$K$35</f>
        <v>0.14617795769528882</v>
      </c>
      <c r="M11" s="227">
        <v>93192</v>
      </c>
      <c r="N11" s="260">
        <f>M11/$M$35</f>
        <v>0.10062876782885594</v>
      </c>
      <c r="O11" s="227">
        <f>SUM(C11,E11,G11,I11,K11,M11,)</f>
        <v>1396271</v>
      </c>
      <c r="P11" s="261">
        <f>O11/$O$35</f>
        <v>0.23177807672158099</v>
      </c>
    </row>
    <row r="12" spans="1:17">
      <c r="B12" s="259" t="s">
        <v>11</v>
      </c>
      <c r="C12" s="227">
        <v>302180</v>
      </c>
      <c r="D12" s="260">
        <f>C12/$C$35</f>
        <v>0.28984283953518486</v>
      </c>
      <c r="E12" s="227">
        <v>301890</v>
      </c>
      <c r="F12" s="260">
        <f t="shared" ref="F12:F13" si="0">E12/$E$35</f>
        <v>0.30362216444817686</v>
      </c>
      <c r="G12" s="227">
        <v>348521</v>
      </c>
      <c r="H12" s="260">
        <f t="shared" ref="H12:H13" si="1">G12/$G$35</f>
        <v>0.33125310679583969</v>
      </c>
      <c r="I12" s="227">
        <v>329698</v>
      </c>
      <c r="J12" s="260">
        <f t="shared" ref="J12:J13" si="2">I12/$I$35</f>
        <v>0.32544315617615299</v>
      </c>
      <c r="K12" s="227">
        <v>325710</v>
      </c>
      <c r="L12" s="260">
        <f t="shared" ref="L12:L13" si="3">K12/$K$35</f>
        <v>0.32701413235985111</v>
      </c>
      <c r="M12" s="227">
        <v>353306</v>
      </c>
      <c r="N12" s="260">
        <f t="shared" ref="N12:N13" si="4">M12/$M$35</f>
        <v>0.38149999406109725</v>
      </c>
      <c r="O12" s="227">
        <f>SUM(C12,E12,G12,I12,K12,M12,)</f>
        <v>1961305</v>
      </c>
      <c r="P12" s="261">
        <f>O12/$O$35</f>
        <v>0.32557254341343506</v>
      </c>
    </row>
    <row r="13" spans="1:17">
      <c r="B13" s="259" t="s">
        <v>162</v>
      </c>
      <c r="C13" s="227">
        <v>66195</v>
      </c>
      <c r="D13" s="260">
        <f>C13/$C$35</f>
        <v>6.3492444116194188E-2</v>
      </c>
      <c r="E13" s="227">
        <v>59817</v>
      </c>
      <c r="F13" s="260">
        <f t="shared" si="0"/>
        <v>6.0160214020989748E-2</v>
      </c>
      <c r="G13" s="227">
        <v>65057</v>
      </c>
      <c r="H13" s="260">
        <f t="shared" si="1"/>
        <v>6.1833672486928885E-2</v>
      </c>
      <c r="I13" s="227">
        <v>104751</v>
      </c>
      <c r="J13" s="260">
        <f t="shared" si="2"/>
        <v>0.1033991593901334</v>
      </c>
      <c r="K13" s="227">
        <v>115465</v>
      </c>
      <c r="L13" s="260">
        <f t="shared" si="3"/>
        <v>0.1159273181447613</v>
      </c>
      <c r="M13" s="227">
        <v>102580</v>
      </c>
      <c r="N13" s="260">
        <f t="shared" si="4"/>
        <v>0.11076593488587048</v>
      </c>
      <c r="O13" s="227">
        <f>SUM(C13,E13,G13,I13,K13,M13,)</f>
        <v>513865</v>
      </c>
      <c r="P13" s="261">
        <f>O13/$O$35</f>
        <v>8.5300519307881642E-2</v>
      </c>
    </row>
    <row r="14" spans="1:17" s="5" customFormat="1">
      <c r="B14" s="262" t="s">
        <v>34</v>
      </c>
      <c r="C14" s="263">
        <f t="shared" ref="C14:M14" si="5">SUM(C11:C13)</f>
        <v>680822</v>
      </c>
      <c r="D14" s="264">
        <f t="shared" si="5"/>
        <v>0.65302595042035749</v>
      </c>
      <c r="E14" s="263">
        <f t="shared" si="5"/>
        <v>674659</v>
      </c>
      <c r="F14" s="264">
        <f t="shared" si="5"/>
        <v>0.67853001372832</v>
      </c>
      <c r="G14" s="263">
        <f t="shared" si="5"/>
        <v>721692</v>
      </c>
      <c r="H14" s="264">
        <f t="shared" si="5"/>
        <v>0.6859348996178225</v>
      </c>
      <c r="I14" s="263">
        <f t="shared" si="5"/>
        <v>658420</v>
      </c>
      <c r="J14" s="264">
        <f t="shared" si="5"/>
        <v>0.64992290790208818</v>
      </c>
      <c r="K14" s="263">
        <f t="shared" si="5"/>
        <v>586770</v>
      </c>
      <c r="L14" s="264">
        <f t="shared" si="5"/>
        <v>0.58911940819990127</v>
      </c>
      <c r="M14" s="263">
        <f t="shared" si="5"/>
        <v>549078</v>
      </c>
      <c r="N14" s="264">
        <f t="shared" ref="N14" si="6">SUM(N11:N13)</f>
        <v>0.59289469677582363</v>
      </c>
      <c r="O14" s="263">
        <f>SUM(O11:O13)</f>
        <v>3871441</v>
      </c>
      <c r="P14" s="264">
        <f>SUM(P11:P13)</f>
        <v>0.64265113944289765</v>
      </c>
    </row>
    <row r="15" spans="1:17" s="5" customFormat="1">
      <c r="B15" s="57"/>
      <c r="C15" s="62"/>
      <c r="D15" s="63"/>
      <c r="E15" s="64"/>
      <c r="F15" s="63"/>
      <c r="G15" s="64"/>
      <c r="H15" s="63"/>
      <c r="I15" s="64"/>
      <c r="J15" s="63"/>
      <c r="K15" s="64"/>
      <c r="L15" s="63"/>
      <c r="M15" s="64"/>
      <c r="N15" s="63"/>
      <c r="O15" s="64"/>
      <c r="P15" s="53"/>
    </row>
    <row r="16" spans="1:17">
      <c r="B16" s="36" t="s">
        <v>9</v>
      </c>
      <c r="C16" s="64"/>
      <c r="D16" s="63"/>
      <c r="E16" s="64"/>
      <c r="F16" s="63"/>
      <c r="G16" s="64"/>
      <c r="H16" s="63"/>
      <c r="I16" s="64"/>
      <c r="J16" s="63"/>
      <c r="K16" s="64"/>
      <c r="L16" s="63"/>
      <c r="M16" s="64"/>
      <c r="N16" s="63"/>
      <c r="O16" s="64"/>
      <c r="P16" s="53"/>
    </row>
    <row r="17" spans="1:17">
      <c r="B17" s="265" t="s">
        <v>395</v>
      </c>
      <c r="C17" s="227">
        <v>59692</v>
      </c>
      <c r="D17" s="260">
        <f t="shared" ref="D17:D26" si="7">C17/$C$35</f>
        <v>5.7254943336866287E-2</v>
      </c>
      <c r="E17" s="227">
        <v>45344</v>
      </c>
      <c r="F17" s="260">
        <f>E17/$E$35</f>
        <v>4.5604171800119685E-2</v>
      </c>
      <c r="G17" s="227">
        <v>59892</v>
      </c>
      <c r="H17" s="260">
        <f>G17/$G$35</f>
        <v>5.69245786400717E-2</v>
      </c>
      <c r="I17" s="227">
        <v>66686</v>
      </c>
      <c r="J17" s="260">
        <f>I17/$I$35</f>
        <v>6.5825398736913593E-2</v>
      </c>
      <c r="K17" s="227">
        <v>58065</v>
      </c>
      <c r="L17" s="260">
        <f>K17/$K$35</f>
        <v>5.8297490391682028E-2</v>
      </c>
      <c r="M17" s="227">
        <v>41585</v>
      </c>
      <c r="N17" s="260">
        <f>M17/$M$35</f>
        <v>4.4903503628669565E-2</v>
      </c>
      <c r="O17" s="227">
        <f t="shared" ref="O17:O26" si="8">SUM(C17,E17,G17,I17,K17,M17,)</f>
        <v>331264</v>
      </c>
      <c r="P17" s="261">
        <f t="shared" ref="P17:P26" si="9">O17/$O$35</f>
        <v>5.4989133776392841E-2</v>
      </c>
    </row>
    <row r="18" spans="1:17">
      <c r="B18" s="265" t="s">
        <v>369</v>
      </c>
      <c r="C18" s="227">
        <v>5488</v>
      </c>
      <c r="D18" s="260">
        <f t="shared" si="7"/>
        <v>5.2639403778181699E-3</v>
      </c>
      <c r="E18" s="227">
        <v>4833</v>
      </c>
      <c r="F18" s="260">
        <f t="shared" ref="F18:F26" si="10">E18/$E$35</f>
        <v>4.860730467316038E-3</v>
      </c>
      <c r="G18" s="227">
        <v>6130</v>
      </c>
      <c r="H18" s="260">
        <f t="shared" ref="H18:H26" si="11">G18/$G$35</f>
        <v>5.826281758225465E-3</v>
      </c>
      <c r="I18" s="227">
        <v>5777</v>
      </c>
      <c r="J18" s="260">
        <f t="shared" ref="J18:J26" si="12">I18/$I$35</f>
        <v>5.7024462181439854E-3</v>
      </c>
      <c r="K18" s="227">
        <v>7117</v>
      </c>
      <c r="L18" s="260">
        <f t="shared" ref="L18:L26" si="13">K18/$K$35</f>
        <v>7.1454962390011369E-3</v>
      </c>
      <c r="M18" s="227">
        <v>5736</v>
      </c>
      <c r="N18" s="260">
        <f t="shared" ref="N18:N26" si="14">M18/$M$35</f>
        <v>6.1937356454021559E-3</v>
      </c>
      <c r="O18" s="227">
        <f>SUM(C18,E18,G18,I18,K18,M18,)</f>
        <v>35081</v>
      </c>
      <c r="P18" s="261">
        <f t="shared" si="9"/>
        <v>5.8233729050232962E-3</v>
      </c>
    </row>
    <row r="19" spans="1:17">
      <c r="B19" s="265" t="s">
        <v>370</v>
      </c>
      <c r="C19" s="227">
        <v>20039</v>
      </c>
      <c r="D19" s="260">
        <f t="shared" si="7"/>
        <v>1.92208639269494E-2</v>
      </c>
      <c r="E19" s="227">
        <v>17039</v>
      </c>
      <c r="F19" s="260">
        <f t="shared" si="10"/>
        <v>1.7136765245726871E-2</v>
      </c>
      <c r="G19" s="227">
        <v>22542</v>
      </c>
      <c r="H19" s="260">
        <f t="shared" si="11"/>
        <v>2.142512942804542E-2</v>
      </c>
      <c r="I19" s="227">
        <v>36978</v>
      </c>
      <c r="J19" s="260">
        <f t="shared" si="12"/>
        <v>3.6500788688684144E-2</v>
      </c>
      <c r="K19" s="227">
        <v>36680</v>
      </c>
      <c r="L19" s="260">
        <f t="shared" si="13"/>
        <v>3.6826865539772616E-2</v>
      </c>
      <c r="M19" s="227">
        <v>48002</v>
      </c>
      <c r="N19" s="260">
        <f t="shared" si="14"/>
        <v>5.1832583411888816E-2</v>
      </c>
      <c r="O19" s="227">
        <f t="shared" si="8"/>
        <v>181280</v>
      </c>
      <c r="P19" s="261">
        <f t="shared" si="9"/>
        <v>3.0092102283932134E-2</v>
      </c>
    </row>
    <row r="20" spans="1:17">
      <c r="B20" s="265" t="s">
        <v>371</v>
      </c>
      <c r="C20" s="227">
        <v>28064</v>
      </c>
      <c r="D20" s="260">
        <f t="shared" si="7"/>
        <v>2.6918225722137229E-2</v>
      </c>
      <c r="E20" s="227">
        <v>27619</v>
      </c>
      <c r="F20" s="260">
        <f t="shared" si="10"/>
        <v>2.7777470469025792E-2</v>
      </c>
      <c r="G20" s="227">
        <v>32418</v>
      </c>
      <c r="H20" s="260">
        <f t="shared" si="11"/>
        <v>3.0811811099209316E-2</v>
      </c>
      <c r="I20" s="227">
        <v>27615</v>
      </c>
      <c r="J20" s="260">
        <f t="shared" si="12"/>
        <v>2.7258620791768419E-2</v>
      </c>
      <c r="K20" s="227">
        <v>22355</v>
      </c>
      <c r="L20" s="260">
        <f t="shared" si="13"/>
        <v>2.2444508700698387E-2</v>
      </c>
      <c r="M20" s="227">
        <v>15523</v>
      </c>
      <c r="N20" s="260">
        <f t="shared" si="14"/>
        <v>1.676174310034478E-2</v>
      </c>
      <c r="O20" s="227">
        <f t="shared" si="8"/>
        <v>153594</v>
      </c>
      <c r="P20" s="261">
        <f t="shared" si="9"/>
        <v>2.5496283970643602E-2</v>
      </c>
    </row>
    <row r="21" spans="1:17">
      <c r="B21" s="265" t="s">
        <v>372</v>
      </c>
      <c r="C21" s="227">
        <v>80999</v>
      </c>
      <c r="D21" s="260">
        <f t="shared" si="7"/>
        <v>7.7692038386095827E-2</v>
      </c>
      <c r="E21" s="227">
        <v>69782</v>
      </c>
      <c r="F21" s="260">
        <f t="shared" si="10"/>
        <v>7.0182390538019404E-2</v>
      </c>
      <c r="G21" s="227">
        <v>82684</v>
      </c>
      <c r="H21" s="260">
        <f t="shared" si="11"/>
        <v>7.8587321516658135E-2</v>
      </c>
      <c r="I21" s="227">
        <v>119964</v>
      </c>
      <c r="J21" s="260">
        <f t="shared" si="12"/>
        <v>0.11841583142001473</v>
      </c>
      <c r="K21" s="227">
        <v>169840</v>
      </c>
      <c r="L21" s="260">
        <f t="shared" si="13"/>
        <v>0.17052003389517395</v>
      </c>
      <c r="M21" s="227">
        <v>159541</v>
      </c>
      <c r="N21" s="260">
        <f t="shared" si="14"/>
        <v>0.17227245094196397</v>
      </c>
      <c r="O21" s="227">
        <f t="shared" si="8"/>
        <v>682810</v>
      </c>
      <c r="P21" s="261">
        <f t="shared" si="9"/>
        <v>0.11334503729309189</v>
      </c>
    </row>
    <row r="22" spans="1:17">
      <c r="B22" s="265" t="s">
        <v>373</v>
      </c>
      <c r="C22" s="227">
        <v>9605</v>
      </c>
      <c r="D22" s="260">
        <f t="shared" si="7"/>
        <v>9.2128548339911655E-3</v>
      </c>
      <c r="E22" s="227">
        <v>7573</v>
      </c>
      <c r="F22" s="260">
        <f t="shared" si="10"/>
        <v>7.6164518578490286E-3</v>
      </c>
      <c r="G22" s="227">
        <v>8707</v>
      </c>
      <c r="H22" s="260">
        <f t="shared" si="11"/>
        <v>8.2756011857861543E-3</v>
      </c>
      <c r="I22" s="227">
        <v>9293</v>
      </c>
      <c r="J22" s="260">
        <f t="shared" si="12"/>
        <v>9.1730712662648536E-3</v>
      </c>
      <c r="K22" s="227">
        <v>17717</v>
      </c>
      <c r="L22" s="260">
        <f t="shared" si="13"/>
        <v>1.7787938297932154E-2</v>
      </c>
      <c r="M22" s="227">
        <v>15465</v>
      </c>
      <c r="N22" s="260">
        <f t="shared" si="14"/>
        <v>1.6699114671573281E-2</v>
      </c>
      <c r="O22" s="227">
        <f t="shared" si="8"/>
        <v>68360</v>
      </c>
      <c r="P22" s="261">
        <f t="shared" si="9"/>
        <v>1.1347617564704328E-2</v>
      </c>
    </row>
    <row r="23" spans="1:17">
      <c r="B23" s="265" t="s">
        <v>368</v>
      </c>
      <c r="C23" s="227">
        <v>25856</v>
      </c>
      <c r="D23" s="260">
        <f t="shared" si="7"/>
        <v>2.4800372159050035E-2</v>
      </c>
      <c r="E23" s="227">
        <v>21752</v>
      </c>
      <c r="F23" s="260">
        <f t="shared" si="10"/>
        <v>2.1876807184990368E-2</v>
      </c>
      <c r="G23" s="227">
        <v>20833</v>
      </c>
      <c r="H23" s="260">
        <f t="shared" si="11"/>
        <v>1.9800803893819104E-2</v>
      </c>
      <c r="I23" s="227">
        <v>20751</v>
      </c>
      <c r="J23" s="260">
        <f t="shared" si="12"/>
        <v>2.0483202609088775E-2</v>
      </c>
      <c r="K23" s="227">
        <v>22448</v>
      </c>
      <c r="L23" s="260">
        <f t="shared" si="13"/>
        <v>2.2537881069705987E-2</v>
      </c>
      <c r="M23" s="227">
        <v>31875</v>
      </c>
      <c r="N23" s="260">
        <f t="shared" si="14"/>
        <v>3.4418640811923591E-2</v>
      </c>
      <c r="O23" s="227">
        <f t="shared" si="8"/>
        <v>143515</v>
      </c>
      <c r="P23" s="261">
        <f t="shared" si="9"/>
        <v>2.3823190971306928E-2</v>
      </c>
    </row>
    <row r="24" spans="1:17">
      <c r="B24" s="265" t="s">
        <v>374</v>
      </c>
      <c r="C24" s="227">
        <v>39590</v>
      </c>
      <c r="D24" s="260">
        <f t="shared" si="7"/>
        <v>3.797365152292663E-2</v>
      </c>
      <c r="E24" s="227">
        <v>27089</v>
      </c>
      <c r="F24" s="260">
        <f t="shared" si="10"/>
        <v>2.7244429470127073E-2</v>
      </c>
      <c r="G24" s="227">
        <v>25613</v>
      </c>
      <c r="H24" s="260">
        <f t="shared" si="11"/>
        <v>2.4343973029923138E-2</v>
      </c>
      <c r="I24" s="227">
        <v>23363</v>
      </c>
      <c r="J24" s="260">
        <f t="shared" si="12"/>
        <v>2.3061494027089829E-2</v>
      </c>
      <c r="K24" s="227">
        <v>16892</v>
      </c>
      <c r="L24" s="260">
        <f t="shared" si="13"/>
        <v>1.6959635024477615E-2</v>
      </c>
      <c r="M24" s="227">
        <v>12879</v>
      </c>
      <c r="N24" s="260">
        <f t="shared" si="14"/>
        <v>1.3906750588761221E-2</v>
      </c>
      <c r="O24" s="227">
        <f t="shared" si="8"/>
        <v>145426</v>
      </c>
      <c r="P24" s="261">
        <f t="shared" si="9"/>
        <v>2.4140412989536154E-2</v>
      </c>
    </row>
    <row r="25" spans="1:17">
      <c r="B25" s="265" t="s">
        <v>383</v>
      </c>
      <c r="C25" s="227">
        <v>25000</v>
      </c>
      <c r="D25" s="260">
        <f t="shared" si="7"/>
        <v>2.3979320234229998E-2</v>
      </c>
      <c r="E25" s="227">
        <v>32755</v>
      </c>
      <c r="F25" s="260">
        <f t="shared" si="10"/>
        <v>3.2942939469674491E-2</v>
      </c>
      <c r="G25" s="227">
        <v>31360</v>
      </c>
      <c r="H25" s="260">
        <f t="shared" si="11"/>
        <v>2.9806230984983782E-2</v>
      </c>
      <c r="I25" s="227">
        <v>7537</v>
      </c>
      <c r="J25" s="260">
        <f t="shared" si="12"/>
        <v>7.4397329316515867E-3</v>
      </c>
      <c r="K25" s="227">
        <v>558</v>
      </c>
      <c r="L25" s="260">
        <f t="shared" si="13"/>
        <v>5.6023421404561386E-4</v>
      </c>
      <c r="M25" s="227">
        <v>901</v>
      </c>
      <c r="N25" s="260">
        <f t="shared" si="14"/>
        <v>9.7290024695037341E-4</v>
      </c>
      <c r="O25" s="227">
        <f t="shared" si="8"/>
        <v>98111</v>
      </c>
      <c r="P25" s="261">
        <f t="shared" si="9"/>
        <v>1.6286221575346788E-2</v>
      </c>
    </row>
    <row r="26" spans="1:17">
      <c r="B26" s="265" t="s">
        <v>375</v>
      </c>
      <c r="C26" s="227">
        <v>8613</v>
      </c>
      <c r="D26" s="260">
        <f t="shared" si="7"/>
        <v>8.2613554070969202E-3</v>
      </c>
      <c r="E26" s="227">
        <v>6426</v>
      </c>
      <c r="F26" s="260">
        <f t="shared" si="10"/>
        <v>6.4628706772135031E-3</v>
      </c>
      <c r="G26" s="227">
        <v>5421</v>
      </c>
      <c r="H26" s="260">
        <f t="shared" si="11"/>
        <v>5.152410018163172E-3</v>
      </c>
      <c r="I26" s="227">
        <v>4775</v>
      </c>
      <c r="J26" s="260">
        <f t="shared" si="12"/>
        <v>4.7133773051129535E-3</v>
      </c>
      <c r="K26" s="227">
        <v>2652</v>
      </c>
      <c r="L26" s="260">
        <f t="shared" si="13"/>
        <v>2.6626185226684015E-3</v>
      </c>
      <c r="M26" s="227">
        <v>1550</v>
      </c>
      <c r="N26" s="260">
        <f t="shared" si="14"/>
        <v>1.6736907688935391E-3</v>
      </c>
      <c r="O26" s="227">
        <f t="shared" si="8"/>
        <v>29437</v>
      </c>
      <c r="P26" s="261">
        <f t="shared" si="9"/>
        <v>4.8864806648946943E-3</v>
      </c>
    </row>
    <row r="27" spans="1:17">
      <c r="B27" s="262" t="s">
        <v>34</v>
      </c>
      <c r="C27" s="263">
        <f t="shared" ref="C27:M27" si="15">SUM(C17:C26)</f>
        <v>302946</v>
      </c>
      <c r="D27" s="264">
        <f t="shared" si="15"/>
        <v>0.29057756590716172</v>
      </c>
      <c r="E27" s="263">
        <f t="shared" si="15"/>
        <v>260212</v>
      </c>
      <c r="F27" s="264">
        <f t="shared" si="15"/>
        <v>0.26170502718006222</v>
      </c>
      <c r="G27" s="263">
        <f t="shared" si="15"/>
        <v>295600</v>
      </c>
      <c r="H27" s="264">
        <f>SUM(H17:H26)</f>
        <v>0.28095414155488541</v>
      </c>
      <c r="I27" s="263">
        <f t="shared" si="15"/>
        <v>322739</v>
      </c>
      <c r="J27" s="264">
        <f>SUM(J17:J26)</f>
        <v>0.31857396399473287</v>
      </c>
      <c r="K27" s="263">
        <f t="shared" si="15"/>
        <v>354324</v>
      </c>
      <c r="L27" s="264">
        <f>SUM(L17:L26)</f>
        <v>0.35574270189515794</v>
      </c>
      <c r="M27" s="263">
        <f t="shared" si="15"/>
        <v>333057</v>
      </c>
      <c r="N27" s="264">
        <f>SUM(N17:N26)</f>
        <v>0.35963511381637131</v>
      </c>
      <c r="O27" s="263">
        <f>SUM(O17:O26)</f>
        <v>1868878</v>
      </c>
      <c r="P27" s="264">
        <f>SUM(P17:P26)</f>
        <v>0.31022985399487268</v>
      </c>
    </row>
    <row r="28" spans="1:17">
      <c r="B28" s="57"/>
      <c r="C28" s="62"/>
      <c r="D28" s="63"/>
      <c r="E28" s="64"/>
      <c r="F28" s="63"/>
      <c r="G28" s="64"/>
      <c r="H28" s="63"/>
      <c r="I28" s="57"/>
      <c r="J28" s="63"/>
      <c r="K28" s="57"/>
      <c r="L28" s="63"/>
      <c r="M28" s="64"/>
      <c r="N28" s="63"/>
      <c r="O28" s="64"/>
      <c r="P28" s="53"/>
    </row>
    <row r="29" spans="1:17">
      <c r="B29" s="36" t="s">
        <v>10</v>
      </c>
      <c r="C29" s="64"/>
      <c r="D29" s="63"/>
      <c r="E29" s="64"/>
      <c r="F29" s="63"/>
      <c r="G29" s="64"/>
      <c r="H29" s="63"/>
      <c r="I29" s="57"/>
      <c r="J29" s="63"/>
      <c r="K29" s="57"/>
      <c r="L29" s="63"/>
      <c r="M29" s="64"/>
      <c r="N29" s="63"/>
      <c r="O29" s="64"/>
      <c r="P29" s="53"/>
    </row>
    <row r="30" spans="1:17">
      <c r="A30" s="5"/>
      <c r="B30" s="259" t="s">
        <v>376</v>
      </c>
      <c r="C30" s="227">
        <v>42163</v>
      </c>
      <c r="D30" s="260">
        <f>C30/$C$35</f>
        <v>4.0441603161433581E-2</v>
      </c>
      <c r="E30" s="227">
        <v>32893</v>
      </c>
      <c r="F30" s="260">
        <f>E30/$E$35</f>
        <v>3.3081731276934916E-2</v>
      </c>
      <c r="G30" s="227">
        <v>23817</v>
      </c>
      <c r="H30" s="260">
        <f>G30/$G$35</f>
        <v>2.2636958015604551E-2</v>
      </c>
      <c r="I30" s="227">
        <v>22369</v>
      </c>
      <c r="J30" s="260">
        <f>I30/$I$35</f>
        <v>2.2080321871847466E-2</v>
      </c>
      <c r="K30" s="227">
        <v>37288</v>
      </c>
      <c r="L30" s="260">
        <f>K30/$K$35</f>
        <v>3.7437299952209409E-2</v>
      </c>
      <c r="M30" s="227">
        <v>29887</v>
      </c>
      <c r="N30" s="260">
        <f>M30/$M$35</f>
        <v>3.2271997425755615E-2</v>
      </c>
      <c r="O30" s="227">
        <f>SUM(C30,E30,G30,I30,K30,M30,)</f>
        <v>188417</v>
      </c>
      <c r="P30" s="261">
        <f>O30/$O$35</f>
        <v>3.1276829413237207E-2</v>
      </c>
    </row>
    <row r="31" spans="1:17">
      <c r="B31" s="259" t="s">
        <v>377</v>
      </c>
      <c r="C31" s="258">
        <v>6263</v>
      </c>
      <c r="D31" s="260">
        <f>C31/$C$35</f>
        <v>6.0072993050792993E-3</v>
      </c>
      <c r="E31" s="227">
        <v>8027</v>
      </c>
      <c r="F31" s="260">
        <f t="shared" ref="F31:F32" si="16">E31/$E$35</f>
        <v>8.0730567889811377E-3</v>
      </c>
      <c r="G31" s="227">
        <v>5771</v>
      </c>
      <c r="H31" s="260">
        <f t="shared" ref="H31:H32" si="17">G31/$G$35</f>
        <v>5.4850688461205799E-3</v>
      </c>
      <c r="I31" s="227">
        <v>3979</v>
      </c>
      <c r="J31" s="260">
        <f t="shared" ref="J31:J32" si="18">I31/$I$35</f>
        <v>3.9276499051401972E-3</v>
      </c>
      <c r="K31" s="227">
        <v>5498</v>
      </c>
      <c r="L31" s="260">
        <f t="shared" ref="L31:L32" si="19">K31/$K$35</f>
        <v>5.5200138150945975E-3</v>
      </c>
      <c r="M31" s="227">
        <v>2659</v>
      </c>
      <c r="N31" s="260">
        <f t="shared" ref="N31:N32" si="20">M31/$M$35</f>
        <v>2.871189519024465E-3</v>
      </c>
      <c r="O31" s="227">
        <f>SUM(C31,E31,G31,I31,K31,M31,)</f>
        <v>32197</v>
      </c>
      <c r="P31" s="261">
        <f>O31/$O$35</f>
        <v>5.3446349141425577E-3</v>
      </c>
    </row>
    <row r="32" spans="1:17">
      <c r="B32" s="259" t="s">
        <v>378</v>
      </c>
      <c r="C32" s="227">
        <v>10371</v>
      </c>
      <c r="D32" s="260">
        <f>C32/$C$35</f>
        <v>9.9475812059679741E-3</v>
      </c>
      <c r="E32" s="227">
        <v>18504</v>
      </c>
      <c r="F32" s="260">
        <f t="shared" si="16"/>
        <v>1.8610171025701627E-2</v>
      </c>
      <c r="G32" s="227">
        <v>5249</v>
      </c>
      <c r="H32" s="260">
        <f t="shared" si="17"/>
        <v>4.98893196556696E-3</v>
      </c>
      <c r="I32" s="227">
        <v>5567</v>
      </c>
      <c r="J32" s="260">
        <f t="shared" si="18"/>
        <v>5.4951563261913736E-3</v>
      </c>
      <c r="K32" s="227">
        <v>12132</v>
      </c>
      <c r="L32" s="260">
        <f t="shared" si="19"/>
        <v>1.2180576137636895E-2</v>
      </c>
      <c r="M32" s="227">
        <v>11416</v>
      </c>
      <c r="N32" s="260">
        <f t="shared" si="20"/>
        <v>1.2327002463024931E-2</v>
      </c>
      <c r="O32" s="227">
        <f>SUM(C32,E32,G32,I32,K32,M32,)</f>
        <v>63239</v>
      </c>
      <c r="P32" s="261">
        <f>O32/$O$35</f>
        <v>1.0497542234849867E-2</v>
      </c>
      <c r="Q32" s="5"/>
    </row>
    <row r="33" spans="1:16">
      <c r="A33" s="5"/>
      <c r="B33" s="262" t="s">
        <v>34</v>
      </c>
      <c r="C33" s="263">
        <f t="shared" ref="C33:M33" si="21">SUM(C30:C32)</f>
        <v>58797</v>
      </c>
      <c r="D33" s="264">
        <f t="shared" si="21"/>
        <v>5.639648367248086E-2</v>
      </c>
      <c r="E33" s="263">
        <f t="shared" si="21"/>
        <v>59424</v>
      </c>
      <c r="F33" s="264">
        <f t="shared" si="21"/>
        <v>5.9764959091617678E-2</v>
      </c>
      <c r="G33" s="263">
        <f t="shared" si="21"/>
        <v>34837</v>
      </c>
      <c r="H33" s="264">
        <f>SUM(H30:H32)</f>
        <v>3.3110958827292092E-2</v>
      </c>
      <c r="I33" s="263">
        <f t="shared" si="21"/>
        <v>31915</v>
      </c>
      <c r="J33" s="264">
        <f t="shared" si="21"/>
        <v>3.150312810317904E-2</v>
      </c>
      <c r="K33" s="263">
        <f t="shared" si="21"/>
        <v>54918</v>
      </c>
      <c r="L33" s="264">
        <f t="shared" si="21"/>
        <v>5.5137889904940902E-2</v>
      </c>
      <c r="M33" s="263">
        <f t="shared" si="21"/>
        <v>43962</v>
      </c>
      <c r="N33" s="264">
        <f t="shared" ref="N33" si="22">SUM(N30:N32)</f>
        <v>4.7470189407805008E-2</v>
      </c>
      <c r="O33" s="263">
        <f>SUM(O30:O32)</f>
        <v>283853</v>
      </c>
      <c r="P33" s="264">
        <f>SUM(P30:P32)</f>
        <v>4.7119006562229636E-2</v>
      </c>
    </row>
    <row r="34" spans="1:16">
      <c r="A34" s="5"/>
      <c r="B34" s="57"/>
      <c r="C34" s="56"/>
      <c r="D34" s="53"/>
      <c r="E34" s="56"/>
      <c r="F34" s="53"/>
      <c r="G34" s="56"/>
      <c r="H34" s="53"/>
      <c r="I34" s="57"/>
      <c r="J34" s="53"/>
      <c r="K34" s="57"/>
      <c r="L34" s="53"/>
      <c r="M34" s="58"/>
      <c r="N34" s="59"/>
      <c r="O34" s="58"/>
      <c r="P34" s="59"/>
    </row>
    <row r="35" spans="1:16">
      <c r="A35" s="5"/>
      <c r="B35" s="361" t="s">
        <v>379</v>
      </c>
      <c r="C35" s="362">
        <f t="shared" ref="C35:E35" si="23">SUM(C14,C27,C33,)</f>
        <v>1042565</v>
      </c>
      <c r="D35" s="363">
        <f t="shared" si="23"/>
        <v>1</v>
      </c>
      <c r="E35" s="362">
        <f t="shared" si="23"/>
        <v>994295</v>
      </c>
      <c r="F35" s="363">
        <f>SUM(F14,F27,F33,)</f>
        <v>0.99999999999999989</v>
      </c>
      <c r="G35" s="362">
        <f t="shared" ref="G35:M35" si="24">SUM(G14,G27,G33,)</f>
        <v>1052129</v>
      </c>
      <c r="H35" s="363">
        <f>SUM(H14,H27,H33,)</f>
        <v>1</v>
      </c>
      <c r="I35" s="362">
        <f t="shared" si="24"/>
        <v>1013074</v>
      </c>
      <c r="J35" s="363">
        <f>SUM(J14,J27,J33,)</f>
        <v>1</v>
      </c>
      <c r="K35" s="362">
        <f t="shared" si="24"/>
        <v>996012</v>
      </c>
      <c r="L35" s="363">
        <f>SUM(L14,L27,L33,)</f>
        <v>1</v>
      </c>
      <c r="M35" s="362">
        <f t="shared" si="24"/>
        <v>926097</v>
      </c>
      <c r="N35" s="363">
        <f>SUM(N14,N27,N33,)</f>
        <v>0.99999999999999989</v>
      </c>
      <c r="O35" s="362">
        <f>SUM(O33,O27,O14,)</f>
        <v>6024172</v>
      </c>
      <c r="P35" s="363">
        <f>SUM(P14,P27,P33,)</f>
        <v>1</v>
      </c>
    </row>
    <row r="36" spans="1:16" ht="10.5" customHeight="1">
      <c r="A36" s="5"/>
      <c r="B36" s="57"/>
      <c r="C36" s="56"/>
      <c r="D36" s="53"/>
      <c r="E36" s="56"/>
      <c r="F36" s="53"/>
      <c r="G36" s="396"/>
      <c r="H36" s="397"/>
      <c r="I36" s="396"/>
      <c r="J36" s="397"/>
      <c r="K36" s="56"/>
      <c r="L36" s="397"/>
      <c r="M36" s="58"/>
      <c r="N36" s="398"/>
      <c r="O36" s="58"/>
      <c r="P36" s="59"/>
    </row>
    <row r="37" spans="1:16">
      <c r="A37" s="5"/>
      <c r="B37" s="522" t="s">
        <v>380</v>
      </c>
      <c r="C37" s="353" t="s">
        <v>381</v>
      </c>
      <c r="D37" s="364" t="s">
        <v>382</v>
      </c>
      <c r="E37" s="353" t="s">
        <v>381</v>
      </c>
      <c r="F37" s="364" t="s">
        <v>382</v>
      </c>
      <c r="G37" s="400" t="s">
        <v>381</v>
      </c>
      <c r="H37" s="364" t="s">
        <v>382</v>
      </c>
      <c r="I37" s="400" t="s">
        <v>381</v>
      </c>
      <c r="J37" s="364" t="s">
        <v>382</v>
      </c>
      <c r="K37" s="416" t="s">
        <v>381</v>
      </c>
      <c r="L37" s="364" t="s">
        <v>382</v>
      </c>
      <c r="M37" s="418" t="s">
        <v>381</v>
      </c>
      <c r="N37" s="364" t="s">
        <v>382</v>
      </c>
      <c r="O37" s="353" t="s">
        <v>381</v>
      </c>
      <c r="P37" s="364" t="s">
        <v>382</v>
      </c>
    </row>
    <row r="38" spans="1:16">
      <c r="B38" s="522"/>
      <c r="C38" s="362">
        <v>1078745</v>
      </c>
      <c r="D38" s="365">
        <f>C35/$C$38</f>
        <v>0.96646102647057464</v>
      </c>
      <c r="E38" s="366">
        <v>1025828</v>
      </c>
      <c r="F38" s="365">
        <f>E35/$E$38</f>
        <v>0.96926092873269198</v>
      </c>
      <c r="G38" s="362">
        <v>1080012</v>
      </c>
      <c r="H38" s="365">
        <f>G35/$G$38</f>
        <v>0.97418269426635995</v>
      </c>
      <c r="I38" s="362">
        <v>1047638</v>
      </c>
      <c r="J38" s="365">
        <f>I35/$I$38</f>
        <v>0.96700768777001211</v>
      </c>
      <c r="K38" s="362">
        <v>1036819</v>
      </c>
      <c r="L38" s="365">
        <f>K35/$K$38</f>
        <v>0.96064211786242348</v>
      </c>
      <c r="M38" s="362">
        <v>965339</v>
      </c>
      <c r="N38" s="365">
        <f>M35/$M$38</f>
        <v>0.95934899553421127</v>
      </c>
      <c r="O38" s="362">
        <f>SUM(C38,E38,G38,I38,K38,M38)</f>
        <v>6234381</v>
      </c>
      <c r="P38" s="365">
        <f>O35/$O$38</f>
        <v>0.96628229811427946</v>
      </c>
    </row>
    <row r="39" spans="1:16">
      <c r="B39" s="57"/>
      <c r="C39" s="56"/>
      <c r="D39" s="53"/>
      <c r="E39" s="56"/>
      <c r="F39" s="53"/>
      <c r="G39" s="57"/>
      <c r="H39" s="53"/>
      <c r="I39" s="57"/>
      <c r="J39" s="53"/>
      <c r="K39" s="56"/>
      <c r="L39" s="53"/>
      <c r="M39" s="58"/>
      <c r="N39" s="59"/>
      <c r="O39" s="58"/>
      <c r="P39" s="59"/>
    </row>
    <row r="41" spans="1:16">
      <c r="B41" s="60"/>
    </row>
    <row r="42" spans="1:16">
      <c r="B42" s="60"/>
    </row>
  </sheetData>
  <mergeCells count="9">
    <mergeCell ref="B37:B38"/>
    <mergeCell ref="O7:P7"/>
    <mergeCell ref="M7:N7"/>
    <mergeCell ref="B7:B8"/>
    <mergeCell ref="C7:D7"/>
    <mergeCell ref="E7:F7"/>
    <mergeCell ref="G7:H7"/>
    <mergeCell ref="I7:J7"/>
    <mergeCell ref="K7:L7"/>
  </mergeCells>
  <phoneticPr fontId="5" type="noConversion"/>
  <pageMargins left="0.27559055118110237" right="0.39370078740157483" top="0.51181102362204722" bottom="0.47244094488188981" header="0.15748031496062992" footer="0.59055118110236227"/>
  <pageSetup scale="85" orientation="landscape" r:id="rId1"/>
  <headerFooter alignWithMargins="0">
    <oddFooter>&amp;CBARÓMETRO TURÍSTICO DE LA RIVIERA MAYA
FIDEICOMISO DE PROMOCIÓN TURISTICA DE LA RIVIERA MAYA&amp;R21</oddFooter>
  </headerFooter>
  <drawing r:id="rId2"/>
</worksheet>
</file>

<file path=xl/worksheets/sheet23.xml><?xml version="1.0" encoding="utf-8"?>
<worksheet xmlns="http://schemas.openxmlformats.org/spreadsheetml/2006/main" xmlns:r="http://schemas.openxmlformats.org/officeDocument/2006/relationships">
  <sheetPr>
    <pageSetUpPr fitToPage="1"/>
  </sheetPr>
  <dimension ref="A2:Q42"/>
  <sheetViews>
    <sheetView topLeftCell="D17" workbookViewId="0">
      <selection activeCell="O33" sqref="O33"/>
    </sheetView>
  </sheetViews>
  <sheetFormatPr baseColWidth="10" defaultRowHeight="12.75"/>
  <cols>
    <col min="1" max="1" width="1.7109375" style="7" customWidth="1"/>
    <col min="2" max="2" width="17.85546875" style="7" customWidth="1"/>
    <col min="3" max="3" width="10.140625" style="7" customWidth="1"/>
    <col min="4" max="4" width="8" style="7" bestFit="1" customWidth="1"/>
    <col min="5" max="5" width="10.42578125" style="7" bestFit="1" customWidth="1"/>
    <col min="6" max="6" width="8" style="7" bestFit="1" customWidth="1"/>
    <col min="7" max="7" width="10.42578125" style="7" bestFit="1" customWidth="1"/>
    <col min="8" max="8" width="8.28515625" style="7" bestFit="1" customWidth="1"/>
    <col min="9" max="9" width="10.42578125" style="7" bestFit="1" customWidth="1"/>
    <col min="10" max="10" width="8" style="7" bestFit="1" customWidth="1"/>
    <col min="11" max="11" width="10" style="7" customWidth="1"/>
    <col min="12" max="12" width="8.140625" style="7" bestFit="1" customWidth="1"/>
    <col min="13" max="13" width="10" style="7" customWidth="1"/>
    <col min="14" max="14" width="7.5703125" style="7" bestFit="1" customWidth="1"/>
    <col min="15" max="15" width="10.42578125" style="7" bestFit="1" customWidth="1"/>
    <col min="16" max="16" width="8" style="7" bestFit="1" customWidth="1"/>
    <col min="17" max="17" width="7.7109375" style="7" customWidth="1"/>
    <col min="18" max="18" width="7.28515625" style="7" bestFit="1" customWidth="1"/>
    <col min="19" max="16384" width="11.42578125" style="7"/>
  </cols>
  <sheetData>
    <row r="2" spans="1:17" ht="21">
      <c r="D2" s="233"/>
      <c r="E2" s="233"/>
      <c r="F2" s="233"/>
      <c r="G2" s="233"/>
      <c r="H2" s="233"/>
      <c r="I2" s="233"/>
      <c r="J2" s="233"/>
      <c r="K2" s="150" t="s">
        <v>158</v>
      </c>
    </row>
    <row r="3" spans="1:17" ht="21">
      <c r="D3" s="233"/>
      <c r="E3" s="233"/>
      <c r="F3" s="233"/>
      <c r="G3" s="233"/>
      <c r="H3" s="233"/>
      <c r="I3" s="233"/>
      <c r="J3" s="233"/>
      <c r="K3" s="150" t="s">
        <v>122</v>
      </c>
    </row>
    <row r="4" spans="1:17" ht="16.5" customHeight="1">
      <c r="D4" s="233"/>
      <c r="E4" s="233"/>
      <c r="F4" s="233"/>
      <c r="G4" s="233"/>
      <c r="H4" s="233"/>
      <c r="I4" s="233"/>
      <c r="J4" s="233"/>
      <c r="K4" s="150" t="s">
        <v>156</v>
      </c>
    </row>
    <row r="5" spans="1:17" ht="18.75">
      <c r="D5" s="417"/>
      <c r="E5" s="417"/>
      <c r="F5" s="417"/>
      <c r="G5" s="417"/>
      <c r="H5" s="417"/>
      <c r="I5" s="417"/>
      <c r="J5" s="417"/>
      <c r="K5" s="233" t="s">
        <v>403</v>
      </c>
    </row>
    <row r="6" spans="1:17">
      <c r="B6" s="5"/>
      <c r="C6" s="5"/>
      <c r="D6" s="5"/>
      <c r="E6" s="5"/>
      <c r="F6" s="5"/>
      <c r="G6" s="5"/>
      <c r="H6" s="5"/>
      <c r="I6" s="5"/>
      <c r="K6" s="5"/>
    </row>
    <row r="7" spans="1:17" ht="12.75" customHeight="1">
      <c r="A7" s="5"/>
      <c r="B7" s="496" t="s">
        <v>246</v>
      </c>
      <c r="C7" s="519" t="s">
        <v>396</v>
      </c>
      <c r="D7" s="519"/>
      <c r="E7" s="517" t="s">
        <v>397</v>
      </c>
      <c r="F7" s="518"/>
      <c r="G7" s="517" t="s">
        <v>398</v>
      </c>
      <c r="H7" s="518"/>
      <c r="I7" s="517" t="s">
        <v>399</v>
      </c>
      <c r="J7" s="518"/>
      <c r="K7" s="517" t="s">
        <v>400</v>
      </c>
      <c r="L7" s="518"/>
      <c r="M7" s="517" t="s">
        <v>401</v>
      </c>
      <c r="N7" s="518"/>
      <c r="O7" s="496" t="s">
        <v>389</v>
      </c>
      <c r="P7" s="496"/>
      <c r="Q7" s="5"/>
    </row>
    <row r="8" spans="1:17">
      <c r="A8" s="5"/>
      <c r="B8" s="520"/>
      <c r="C8" s="360" t="s">
        <v>157</v>
      </c>
      <c r="D8" s="422" t="s">
        <v>33</v>
      </c>
      <c r="E8" s="360" t="s">
        <v>157</v>
      </c>
      <c r="F8" s="422" t="s">
        <v>33</v>
      </c>
      <c r="G8" s="360" t="s">
        <v>157</v>
      </c>
      <c r="H8" s="422" t="s">
        <v>33</v>
      </c>
      <c r="I8" s="360" t="s">
        <v>157</v>
      </c>
      <c r="J8" s="422" t="s">
        <v>33</v>
      </c>
      <c r="K8" s="360" t="s">
        <v>157</v>
      </c>
      <c r="L8" s="422" t="s">
        <v>33</v>
      </c>
      <c r="M8" s="360" t="s">
        <v>157</v>
      </c>
      <c r="N8" s="422" t="s">
        <v>33</v>
      </c>
      <c r="O8" s="360" t="s">
        <v>157</v>
      </c>
      <c r="P8" s="422" t="s">
        <v>33</v>
      </c>
      <c r="Q8" s="5"/>
    </row>
    <row r="9" spans="1:17">
      <c r="B9" s="55"/>
      <c r="C9" s="210"/>
      <c r="D9" s="210"/>
      <c r="E9" s="210"/>
      <c r="F9" s="210"/>
      <c r="G9" s="210"/>
      <c r="H9" s="210"/>
      <c r="I9" s="210"/>
      <c r="J9" s="210"/>
      <c r="K9" s="210"/>
      <c r="L9" s="210"/>
      <c r="M9" s="210"/>
      <c r="N9" s="210"/>
    </row>
    <row r="10" spans="1:17">
      <c r="B10" s="61" t="s">
        <v>145</v>
      </c>
      <c r="C10" s="210"/>
      <c r="D10" s="210"/>
      <c r="E10" s="210"/>
      <c r="F10" s="210"/>
      <c r="G10" s="210"/>
      <c r="H10" s="210"/>
      <c r="I10" s="210"/>
      <c r="J10" s="210"/>
      <c r="K10" s="210"/>
      <c r="L10" s="210"/>
      <c r="M10" s="210"/>
      <c r="N10" s="210"/>
      <c r="O10" s="9"/>
      <c r="P10" s="9"/>
    </row>
    <row r="11" spans="1:17">
      <c r="B11" s="259" t="s">
        <v>153</v>
      </c>
      <c r="C11" s="227">
        <v>96033</v>
      </c>
      <c r="D11" s="260">
        <f>C11/$C$35</f>
        <v>8.8893105746445503E-2</v>
      </c>
      <c r="E11" s="227">
        <v>80335</v>
      </c>
      <c r="F11" s="260">
        <f>E11/$E$35</f>
        <v>8.3972697244637712E-2</v>
      </c>
      <c r="G11" s="227">
        <v>74405</v>
      </c>
      <c r="H11" s="260">
        <f>G11/$G$35</f>
        <v>9.9668463882656308E-2</v>
      </c>
      <c r="I11" s="227">
        <v>115049</v>
      </c>
      <c r="J11" s="260">
        <f>I11/$I$35</f>
        <v>0.13724330030956058</v>
      </c>
      <c r="K11" s="227">
        <v>218522</v>
      </c>
      <c r="L11" s="260">
        <f>K11/$K$35</f>
        <v>0.22437126348116704</v>
      </c>
      <c r="M11" s="227">
        <v>254792</v>
      </c>
      <c r="N11" s="260">
        <f>M11/$M$35</f>
        <v>0.24412776676442943</v>
      </c>
      <c r="O11" s="227">
        <f>SUM(C11,E11,G11,I11,K11,M11,'PRINC. MDOS. PROD.CTOS. NOCH.I'!O11,)</f>
        <v>2235407</v>
      </c>
      <c r="P11" s="261">
        <f>O11/$O$35</f>
        <v>0.19165676779293808</v>
      </c>
    </row>
    <row r="12" spans="1:17">
      <c r="B12" s="259" t="s">
        <v>11</v>
      </c>
      <c r="C12" s="227">
        <v>366736</v>
      </c>
      <c r="D12" s="260">
        <f>C12/$C$35</f>
        <v>0.33946978672985784</v>
      </c>
      <c r="E12" s="227">
        <v>259026</v>
      </c>
      <c r="F12" s="260">
        <f t="shared" ref="F12:F13" si="0">E12/$E$35</f>
        <v>0.27075511142701841</v>
      </c>
      <c r="G12" s="227">
        <v>195987</v>
      </c>
      <c r="H12" s="260">
        <f t="shared" ref="H12:H13" si="1">G12/$G$35</f>
        <v>0.26253240012055856</v>
      </c>
      <c r="I12" s="227">
        <v>247375</v>
      </c>
      <c r="J12" s="260">
        <f t="shared" ref="J12:J13" si="2">I12/$I$35</f>
        <v>0.29509653638082511</v>
      </c>
      <c r="K12" s="227">
        <v>286575</v>
      </c>
      <c r="L12" s="260">
        <f t="shared" ref="L12:L13" si="3">K12/$K$35</f>
        <v>0.29424586463658325</v>
      </c>
      <c r="M12" s="227">
        <v>319876</v>
      </c>
      <c r="N12" s="260">
        <f t="shared" ref="N12:N13" si="4">M12/$M$35</f>
        <v>0.30648769789294261</v>
      </c>
      <c r="O12" s="227">
        <f>SUM(C12,E12,G12,I12,K12,M12,'PRINC. MDOS. PROD.CTOS. NOCH.I'!O12,)</f>
        <v>3636880</v>
      </c>
      <c r="P12" s="261">
        <f>O12/$O$35</f>
        <v>0.31181465641414768</v>
      </c>
    </row>
    <row r="13" spans="1:17">
      <c r="B13" s="259" t="s">
        <v>162</v>
      </c>
      <c r="C13" s="227">
        <v>153808</v>
      </c>
      <c r="D13" s="260">
        <f>C13/$C$35</f>
        <v>0.14237263033175354</v>
      </c>
      <c r="E13" s="227">
        <v>140444</v>
      </c>
      <c r="F13" s="260">
        <f t="shared" si="0"/>
        <v>0.14680352887067777</v>
      </c>
      <c r="G13" s="227">
        <v>94483</v>
      </c>
      <c r="H13" s="260">
        <f t="shared" si="1"/>
        <v>0.12656374535347109</v>
      </c>
      <c r="I13" s="227">
        <v>91442</v>
      </c>
      <c r="J13" s="260">
        <f t="shared" si="2"/>
        <v>0.10908223336931951</v>
      </c>
      <c r="K13" s="227">
        <v>101136</v>
      </c>
      <c r="L13" s="260">
        <f t="shared" si="3"/>
        <v>0.10384314670116195</v>
      </c>
      <c r="M13" s="227">
        <v>99712</v>
      </c>
      <c r="N13" s="260">
        <f t="shared" si="4"/>
        <v>9.5538587866239075E-2</v>
      </c>
      <c r="O13" s="227">
        <f>SUM(C13,E13,G13,I13,K13,M13,'PRINC. MDOS. PROD.CTOS. NOCH.I'!O13,)</f>
        <v>1194890</v>
      </c>
      <c r="P13" s="261">
        <f>O13/$O$35</f>
        <v>0.10244611172287811</v>
      </c>
    </row>
    <row r="14" spans="1:17" s="5" customFormat="1">
      <c r="B14" s="262" t="s">
        <v>34</v>
      </c>
      <c r="C14" s="263">
        <f t="shared" ref="C14:N14" si="5">SUM(C11:C13)</f>
        <v>616577</v>
      </c>
      <c r="D14" s="264">
        <f t="shared" si="5"/>
        <v>0.57073552280805684</v>
      </c>
      <c r="E14" s="263">
        <f t="shared" si="5"/>
        <v>479805</v>
      </c>
      <c r="F14" s="264">
        <f>SUM(F11:F13)</f>
        <v>0.50153133754233381</v>
      </c>
      <c r="G14" s="263">
        <f t="shared" si="5"/>
        <v>364875</v>
      </c>
      <c r="H14" s="264">
        <f t="shared" si="5"/>
        <v>0.48876460935668598</v>
      </c>
      <c r="I14" s="263">
        <f t="shared" si="5"/>
        <v>453866</v>
      </c>
      <c r="J14" s="264">
        <f t="shared" si="5"/>
        <v>0.54142207005970522</v>
      </c>
      <c r="K14" s="263">
        <f t="shared" si="5"/>
        <v>606233</v>
      </c>
      <c r="L14" s="264">
        <f t="shared" si="5"/>
        <v>0.6224602748189122</v>
      </c>
      <c r="M14" s="263">
        <f t="shared" si="5"/>
        <v>674380</v>
      </c>
      <c r="N14" s="264">
        <f t="shared" si="5"/>
        <v>0.64615405252361102</v>
      </c>
      <c r="O14" s="263">
        <f>SUM(O11:O13)</f>
        <v>7067177</v>
      </c>
      <c r="P14" s="264">
        <f>SUM(P11:P13)</f>
        <v>0.60591753592996389</v>
      </c>
    </row>
    <row r="15" spans="1:17" s="5" customFormat="1">
      <c r="B15" s="57"/>
      <c r="C15" s="62"/>
      <c r="D15" s="63"/>
      <c r="E15" s="64"/>
      <c r="F15" s="63"/>
      <c r="G15" s="64"/>
      <c r="H15" s="63"/>
      <c r="I15" s="64"/>
      <c r="J15" s="63"/>
      <c r="K15" s="64"/>
      <c r="L15" s="63"/>
      <c r="M15" s="64"/>
      <c r="N15" s="63"/>
      <c r="O15" s="64"/>
      <c r="P15" s="53"/>
    </row>
    <row r="16" spans="1:17">
      <c r="B16" s="36" t="s">
        <v>9</v>
      </c>
      <c r="C16" s="64"/>
      <c r="D16" s="63"/>
      <c r="E16" s="64"/>
      <c r="F16" s="63"/>
      <c r="G16" s="64"/>
      <c r="H16" s="63"/>
      <c r="I16" s="64"/>
      <c r="J16" s="63"/>
      <c r="K16" s="64"/>
      <c r="L16" s="63"/>
      <c r="M16" s="64"/>
      <c r="N16" s="63"/>
      <c r="O16" s="64"/>
      <c r="P16" s="53"/>
    </row>
    <row r="17" spans="1:17">
      <c r="B17" s="265" t="s">
        <v>395</v>
      </c>
      <c r="C17" s="227">
        <v>37471</v>
      </c>
      <c r="D17" s="260">
        <f t="shared" ref="D17:D26" si="6">C17/$C$35</f>
        <v>3.4685093305687205E-2</v>
      </c>
      <c r="E17" s="227">
        <v>32809</v>
      </c>
      <c r="F17" s="260">
        <f>E17/$E$35</f>
        <v>3.4294643977087425E-2</v>
      </c>
      <c r="G17" s="227">
        <v>42373</v>
      </c>
      <c r="H17" s="260">
        <f>G17/$G$35</f>
        <v>5.6760322829108201E-2</v>
      </c>
      <c r="I17" s="227">
        <v>53310</v>
      </c>
      <c r="J17" s="260">
        <f>I17/$I$35</f>
        <v>6.3594123716874326E-2</v>
      </c>
      <c r="K17" s="227">
        <v>81660</v>
      </c>
      <c r="L17" s="260">
        <f>K17/$K$35</f>
        <v>8.3845825023897369E-2</v>
      </c>
      <c r="M17" s="227">
        <v>68630</v>
      </c>
      <c r="N17" s="260">
        <f>M17/$M$35</f>
        <v>6.5757514494343583E-2</v>
      </c>
      <c r="O17" s="227">
        <f>SUM(C17,E17,G17,I17,K17,M17,'PRINC. MDOS. PROD.CTOS. NOCH.I'!O17,)</f>
        <v>647517</v>
      </c>
      <c r="P17" s="261">
        <f t="shared" ref="P17:P26" si="7">O17/$O$35</f>
        <v>5.5516071709080218E-2</v>
      </c>
    </row>
    <row r="18" spans="1:17">
      <c r="B18" s="265" t="s">
        <v>369</v>
      </c>
      <c r="C18" s="227">
        <v>11082</v>
      </c>
      <c r="D18" s="260">
        <f t="shared" si="6"/>
        <v>1.0258071682464455E-2</v>
      </c>
      <c r="E18" s="227">
        <v>8246</v>
      </c>
      <c r="F18" s="260">
        <f t="shared" ref="F18:F26" si="8">E18/$E$35</f>
        <v>8.6193920642221016E-3</v>
      </c>
      <c r="G18" s="227">
        <v>6784</v>
      </c>
      <c r="H18" s="260">
        <f t="shared" ref="H18:H26" si="9">G18/$G$35</f>
        <v>9.0874384648873107E-3</v>
      </c>
      <c r="I18" s="227">
        <v>5520</v>
      </c>
      <c r="J18" s="260">
        <f t="shared" ref="J18:J26" si="10">I18/$I$35</f>
        <v>6.5848726864968362E-3</v>
      </c>
      <c r="K18" s="227">
        <v>8063</v>
      </c>
      <c r="L18" s="260">
        <f t="shared" ref="L18:L26" si="11">K18/$K$35</f>
        <v>8.2788254612746071E-3</v>
      </c>
      <c r="M18" s="227">
        <v>5648</v>
      </c>
      <c r="N18" s="260">
        <f t="shared" ref="N18:N26" si="12">M18/$M$35</f>
        <v>5.4116048646955066E-3</v>
      </c>
      <c r="O18" s="227">
        <f>SUM(C18,E18,G18,I18,K18,M18,'PRINC. MDOS. PROD.CTOS. NOCH.I'!O18,)</f>
        <v>80424</v>
      </c>
      <c r="P18" s="261">
        <f t="shared" si="7"/>
        <v>6.8953008973217187E-3</v>
      </c>
    </row>
    <row r="19" spans="1:17">
      <c r="B19" s="265" t="s">
        <v>370</v>
      </c>
      <c r="C19" s="227">
        <v>81015</v>
      </c>
      <c r="D19" s="260">
        <f t="shared" si="6"/>
        <v>7.499166913507109E-2</v>
      </c>
      <c r="E19" s="227">
        <v>83758</v>
      </c>
      <c r="F19" s="260">
        <f t="shared" si="8"/>
        <v>8.7550696157544849E-2</v>
      </c>
      <c r="G19" s="227">
        <v>47679</v>
      </c>
      <c r="H19" s="260">
        <f t="shared" si="9"/>
        <v>6.3867921369009747E-2</v>
      </c>
      <c r="I19" s="227">
        <v>39828</v>
      </c>
      <c r="J19" s="260">
        <f t="shared" si="10"/>
        <v>4.751128792713695E-2</v>
      </c>
      <c r="K19" s="227">
        <v>28057</v>
      </c>
      <c r="L19" s="260">
        <f t="shared" si="11"/>
        <v>2.8808012646283229E-2</v>
      </c>
      <c r="M19" s="227">
        <v>27476</v>
      </c>
      <c r="N19" s="260">
        <f t="shared" si="12"/>
        <v>2.6326001285831041E-2</v>
      </c>
      <c r="O19" s="227">
        <f>SUM(C19,E19,G19,I19,K19,M19,'PRINC. MDOS. PROD.CTOS. NOCH.I'!O19,)</f>
        <v>489093</v>
      </c>
      <c r="P19" s="261">
        <f t="shared" si="7"/>
        <v>4.1933296053090763E-2</v>
      </c>
    </row>
    <row r="20" spans="1:17">
      <c r="B20" s="265" t="s">
        <v>371</v>
      </c>
      <c r="C20" s="227">
        <v>30319</v>
      </c>
      <c r="D20" s="260">
        <f t="shared" si="6"/>
        <v>2.8064832642180095E-2</v>
      </c>
      <c r="E20" s="227">
        <v>39274</v>
      </c>
      <c r="F20" s="260">
        <f t="shared" si="8"/>
        <v>4.1052389513735001E-2</v>
      </c>
      <c r="G20" s="227">
        <v>13388</v>
      </c>
      <c r="H20" s="260">
        <f t="shared" si="9"/>
        <v>1.7933759753524663E-2</v>
      </c>
      <c r="I20" s="227">
        <v>17229</v>
      </c>
      <c r="J20" s="260">
        <f t="shared" si="10"/>
        <v>2.0552675999212677E-2</v>
      </c>
      <c r="K20" s="227">
        <v>24265</v>
      </c>
      <c r="L20" s="260">
        <f t="shared" si="11"/>
        <v>2.4914510705423335E-2</v>
      </c>
      <c r="M20" s="227">
        <v>28662</v>
      </c>
      <c r="N20" s="260">
        <f t="shared" si="12"/>
        <v>2.7462361655790121E-2</v>
      </c>
      <c r="O20" s="227">
        <f>SUM(C20,E20,G20,I20,K20,M20,'PRINC. MDOS. PROD.CTOS. NOCH.I'!O20,)</f>
        <v>306731</v>
      </c>
      <c r="P20" s="261">
        <f t="shared" si="7"/>
        <v>2.6298151541037353E-2</v>
      </c>
    </row>
    <row r="21" spans="1:17">
      <c r="B21" s="265" t="s">
        <v>372</v>
      </c>
      <c r="C21" s="227">
        <v>177230</v>
      </c>
      <c r="D21" s="260">
        <f t="shared" si="6"/>
        <v>0.16405324348341233</v>
      </c>
      <c r="E21" s="227">
        <v>179522</v>
      </c>
      <c r="F21" s="260">
        <f t="shared" si="8"/>
        <v>0.18765104319103568</v>
      </c>
      <c r="G21" s="227">
        <v>166390</v>
      </c>
      <c r="H21" s="260">
        <f t="shared" si="9"/>
        <v>0.2228860386457252</v>
      </c>
      <c r="I21" s="227">
        <v>162973</v>
      </c>
      <c r="J21" s="260">
        <f t="shared" si="10"/>
        <v>0.19441240151022623</v>
      </c>
      <c r="K21" s="227">
        <v>112539</v>
      </c>
      <c r="L21" s="260">
        <f t="shared" si="11"/>
        <v>0.11555137524325723</v>
      </c>
      <c r="M21" s="227">
        <v>108770</v>
      </c>
      <c r="N21" s="260">
        <f t="shared" si="12"/>
        <v>0.10421746833090124</v>
      </c>
      <c r="O21" s="227">
        <f>SUM(C21,E21,G21,I21,K21,M21,'PRINC. MDOS. PROD.CTOS. NOCH.I'!O21,)</f>
        <v>1590234</v>
      </c>
      <c r="P21" s="261">
        <f t="shared" si="7"/>
        <v>0.1363416632740414</v>
      </c>
    </row>
    <row r="22" spans="1:17">
      <c r="B22" s="265" t="s">
        <v>373</v>
      </c>
      <c r="C22" s="227">
        <v>17434</v>
      </c>
      <c r="D22" s="260">
        <f t="shared" si="6"/>
        <v>1.6137811018957345E-2</v>
      </c>
      <c r="E22" s="227">
        <v>18390</v>
      </c>
      <c r="F22" s="260">
        <f t="shared" si="8"/>
        <v>1.922272860308567E-2</v>
      </c>
      <c r="G22" s="227">
        <v>18950</v>
      </c>
      <c r="H22" s="260">
        <f t="shared" si="9"/>
        <v>2.538428049964837E-2</v>
      </c>
      <c r="I22" s="227">
        <v>17939</v>
      </c>
      <c r="J22" s="260">
        <f t="shared" si="10"/>
        <v>2.1399643319396148E-2</v>
      </c>
      <c r="K22" s="227">
        <v>12677</v>
      </c>
      <c r="L22" s="260">
        <f t="shared" si="11"/>
        <v>1.3016330196276597E-2</v>
      </c>
      <c r="M22" s="227">
        <v>16168</v>
      </c>
      <c r="N22" s="260">
        <f t="shared" si="12"/>
        <v>1.5491293812393227E-2</v>
      </c>
      <c r="O22" s="227">
        <f>SUM(C22,E22,G22,I22,K22,M22,'PRINC. MDOS. PROD.CTOS. NOCH.I'!O22,)</f>
        <v>169918</v>
      </c>
      <c r="P22" s="261">
        <f t="shared" si="7"/>
        <v>1.4568235077478262E-2</v>
      </c>
    </row>
    <row r="23" spans="1:17">
      <c r="B23" s="265" t="s">
        <v>368</v>
      </c>
      <c r="C23" s="227">
        <v>39983</v>
      </c>
      <c r="D23" s="260">
        <f t="shared" si="6"/>
        <v>3.7010330272511847E-2</v>
      </c>
      <c r="E23" s="227">
        <v>56735</v>
      </c>
      <c r="F23" s="260">
        <f t="shared" si="8"/>
        <v>5.930405151147719E-2</v>
      </c>
      <c r="G23" s="227">
        <v>20113</v>
      </c>
      <c r="H23" s="260">
        <f t="shared" si="9"/>
        <v>2.6942165366196712E-2</v>
      </c>
      <c r="I23" s="227">
        <v>24073</v>
      </c>
      <c r="J23" s="260">
        <f t="shared" si="10"/>
        <v>2.8716963801093901E-2</v>
      </c>
      <c r="K23" s="227">
        <v>24432</v>
      </c>
      <c r="L23" s="260">
        <f t="shared" si="11"/>
        <v>2.5085980859464369E-2</v>
      </c>
      <c r="M23" s="227">
        <v>24328</v>
      </c>
      <c r="N23" s="260">
        <f t="shared" si="12"/>
        <v>2.3309759764219597E-2</v>
      </c>
      <c r="O23" s="227">
        <f>SUM(C23,E23,G23,I23,K23,M23,'PRINC. MDOS. PROD.CTOS. NOCH.I'!O23,)</f>
        <v>333179</v>
      </c>
      <c r="P23" s="261">
        <f t="shared" si="7"/>
        <v>2.8565719905360998E-2</v>
      </c>
    </row>
    <row r="24" spans="1:17">
      <c r="B24" s="265" t="s">
        <v>374</v>
      </c>
      <c r="C24" s="227">
        <v>13435</v>
      </c>
      <c r="D24" s="260">
        <f t="shared" si="6"/>
        <v>1.2436130035545024E-2</v>
      </c>
      <c r="E24" s="227">
        <v>15186</v>
      </c>
      <c r="F24" s="260">
        <f t="shared" si="8"/>
        <v>1.5873646360329473E-2</v>
      </c>
      <c r="G24" s="227">
        <v>13812</v>
      </c>
      <c r="H24" s="260">
        <f t="shared" si="9"/>
        <v>1.8501724657580123E-2</v>
      </c>
      <c r="I24" s="227">
        <v>16504</v>
      </c>
      <c r="J24" s="260">
        <f t="shared" si="10"/>
        <v>1.9687815003250685E-2</v>
      </c>
      <c r="K24" s="227">
        <v>25078</v>
      </c>
      <c r="L24" s="260">
        <f t="shared" si="11"/>
        <v>2.5749272593060226E-2</v>
      </c>
      <c r="M24" s="227">
        <v>18344</v>
      </c>
      <c r="N24" s="260">
        <f t="shared" si="12"/>
        <v>1.7576218066213591E-2</v>
      </c>
      <c r="O24" s="227">
        <f>SUM(C24,E24,G24,I24,K24,M24,'PRINC. MDOS. PROD.CTOS. NOCH.I'!O24,)</f>
        <v>247785</v>
      </c>
      <c r="P24" s="261">
        <f t="shared" si="7"/>
        <v>2.1244306834313914E-2</v>
      </c>
    </row>
    <row r="25" spans="1:17">
      <c r="B25" s="265" t="s">
        <v>383</v>
      </c>
      <c r="C25" s="227">
        <v>1930</v>
      </c>
      <c r="D25" s="260">
        <f t="shared" si="6"/>
        <v>1.786507701421801E-3</v>
      </c>
      <c r="E25" s="227">
        <v>452</v>
      </c>
      <c r="F25" s="260">
        <f t="shared" si="8"/>
        <v>4.724672826859556E-4</v>
      </c>
      <c r="G25" s="227">
        <v>257</v>
      </c>
      <c r="H25" s="260">
        <f t="shared" si="9"/>
        <v>3.4426174609021798E-4</v>
      </c>
      <c r="I25" s="227">
        <v>1240</v>
      </c>
      <c r="J25" s="260">
        <f t="shared" si="10"/>
        <v>1.4792105310246515E-3</v>
      </c>
      <c r="K25" s="227">
        <v>8532</v>
      </c>
      <c r="L25" s="260">
        <f t="shared" si="11"/>
        <v>8.7603793669347573E-3</v>
      </c>
      <c r="M25" s="227">
        <v>30948</v>
      </c>
      <c r="N25" s="260">
        <f t="shared" si="12"/>
        <v>2.9652681896706185E-2</v>
      </c>
      <c r="O25" s="227">
        <f>SUM(C25,E25,G25,I25,K25,M25,'PRINC. MDOS. PROD.CTOS. NOCH.I'!O25,)</f>
        <v>141470</v>
      </c>
      <c r="P25" s="261">
        <f t="shared" si="7"/>
        <v>1.2129193001393907E-2</v>
      </c>
    </row>
    <row r="26" spans="1:17">
      <c r="B26" s="265" t="s">
        <v>375</v>
      </c>
      <c r="C26" s="227">
        <v>2583</v>
      </c>
      <c r="D26" s="260">
        <f t="shared" si="6"/>
        <v>2.3909582345971563E-3</v>
      </c>
      <c r="E26" s="227">
        <v>2104</v>
      </c>
      <c r="F26" s="260">
        <f t="shared" si="8"/>
        <v>2.1992724840071915E-3</v>
      </c>
      <c r="G26" s="227">
        <v>1837</v>
      </c>
      <c r="H26" s="260">
        <f t="shared" si="9"/>
        <v>2.4607347376176284E-3</v>
      </c>
      <c r="I26" s="227">
        <v>2997</v>
      </c>
      <c r="J26" s="260">
        <f t="shared" si="10"/>
        <v>3.5751564205490972E-3</v>
      </c>
      <c r="K26" s="227">
        <v>4015</v>
      </c>
      <c r="L26" s="260">
        <f t="shared" si="11"/>
        <v>4.1224710687110941E-3</v>
      </c>
      <c r="M26" s="227">
        <v>4226</v>
      </c>
      <c r="N26" s="260">
        <f t="shared" si="12"/>
        <v>4.049122195149293E-3</v>
      </c>
      <c r="O26" s="227">
        <f>SUM(C26,E26,G26,I26,K26,M26,'PRINC. MDOS. PROD.CTOS. NOCH.I'!O26,)</f>
        <v>47199</v>
      </c>
      <c r="P26" s="261">
        <f t="shared" si="7"/>
        <v>4.046693860696904E-3</v>
      </c>
    </row>
    <row r="27" spans="1:17">
      <c r="B27" s="262" t="s">
        <v>34</v>
      </c>
      <c r="C27" s="263">
        <f t="shared" ref="C27:M27" si="13">SUM(C17:C26)</f>
        <v>412482</v>
      </c>
      <c r="D27" s="264">
        <f t="shared" si="13"/>
        <v>0.38181464751184835</v>
      </c>
      <c r="E27" s="263">
        <f t="shared" si="13"/>
        <v>436476</v>
      </c>
      <c r="F27" s="264">
        <f>SUM(F17:F26)</f>
        <v>0.45624033114521045</v>
      </c>
      <c r="G27" s="263">
        <f t="shared" si="13"/>
        <v>331583</v>
      </c>
      <c r="H27" s="264">
        <f>SUM(H17:H26)</f>
        <v>0.44416864806938811</v>
      </c>
      <c r="I27" s="263">
        <f t="shared" si="13"/>
        <v>341613</v>
      </c>
      <c r="J27" s="264">
        <f>SUM(J17:J26)</f>
        <v>0.40751415091526155</v>
      </c>
      <c r="K27" s="263">
        <f t="shared" si="13"/>
        <v>329318</v>
      </c>
      <c r="L27" s="264">
        <f>SUM(L17:L26)</f>
        <v>0.33813298316458279</v>
      </c>
      <c r="M27" s="263">
        <f t="shared" si="13"/>
        <v>333200</v>
      </c>
      <c r="N27" s="264">
        <f>SUM(N17:N26)</f>
        <v>0.31925402636624339</v>
      </c>
      <c r="O27" s="263">
        <f>SUM(O17:O26)</f>
        <v>4053550</v>
      </c>
      <c r="P27" s="264">
        <f>SUM(P17:P26)</f>
        <v>0.34753863215381553</v>
      </c>
    </row>
    <row r="28" spans="1:17">
      <c r="B28" s="57"/>
      <c r="C28" s="62"/>
      <c r="D28" s="63"/>
      <c r="E28" s="64"/>
      <c r="F28" s="63"/>
      <c r="G28" s="64"/>
      <c r="H28" s="63"/>
      <c r="I28" s="57"/>
      <c r="J28" s="63"/>
      <c r="K28" s="57"/>
      <c r="L28" s="63"/>
      <c r="M28" s="64"/>
      <c r="N28" s="63"/>
      <c r="O28" s="64"/>
      <c r="P28" s="53"/>
    </row>
    <row r="29" spans="1:17">
      <c r="B29" s="36" t="s">
        <v>10</v>
      </c>
      <c r="C29" s="64"/>
      <c r="D29" s="63"/>
      <c r="E29" s="64"/>
      <c r="F29" s="63"/>
      <c r="G29" s="64"/>
      <c r="H29" s="63"/>
      <c r="I29" s="57"/>
      <c r="J29" s="63"/>
      <c r="K29" s="57"/>
      <c r="L29" s="63"/>
      <c r="M29" s="64"/>
      <c r="N29" s="63"/>
      <c r="O29" s="64"/>
      <c r="P29" s="53"/>
    </row>
    <row r="30" spans="1:17">
      <c r="A30" s="5"/>
      <c r="B30" s="259" t="s">
        <v>376</v>
      </c>
      <c r="C30" s="227">
        <v>30184</v>
      </c>
      <c r="D30" s="260">
        <f>C30/$C$35</f>
        <v>2.7939869668246447E-2</v>
      </c>
      <c r="E30" s="227">
        <v>26064</v>
      </c>
      <c r="F30" s="260">
        <f>E30/$E$35</f>
        <v>2.724421959275829E-2</v>
      </c>
      <c r="G30" s="227">
        <v>32340</v>
      </c>
      <c r="H30" s="260">
        <f>G30/$G$35</f>
        <v>4.3320719332909145E-2</v>
      </c>
      <c r="I30" s="227">
        <v>29718</v>
      </c>
      <c r="J30" s="260">
        <f>I30/$I$35</f>
        <v>3.545095045241177E-2</v>
      </c>
      <c r="K30" s="227">
        <v>27371.675000000003</v>
      </c>
      <c r="L30" s="260">
        <f>K30/$K$35</f>
        <v>2.8104343285096572E-2</v>
      </c>
      <c r="M30" s="227">
        <v>23800</v>
      </c>
      <c r="N30" s="260">
        <f>M30/$M$35</f>
        <v>2.2803859026160243E-2</v>
      </c>
      <c r="O30" s="227">
        <f>SUM(C30,E30,G30,I30,K30,M30,'PRINC. MDOS. PROD.CTOS. NOCH.I'!O30,)</f>
        <v>357894.67499999999</v>
      </c>
      <c r="P30" s="261">
        <f>O30/$O$35</f>
        <v>3.0684764170821707E-2</v>
      </c>
    </row>
    <row r="31" spans="1:17">
      <c r="B31" s="259" t="s">
        <v>377</v>
      </c>
      <c r="C31" s="258">
        <v>5099</v>
      </c>
      <c r="D31" s="260">
        <f>C31/$C$35</f>
        <v>4.7198978080568721E-3</v>
      </c>
      <c r="E31" s="227">
        <v>4179</v>
      </c>
      <c r="F31" s="260">
        <f t="shared" ref="F31:F32" si="14">E31/$E$35</f>
        <v>4.3682318016473641E-3</v>
      </c>
      <c r="G31" s="227">
        <v>3841</v>
      </c>
      <c r="H31" s="260">
        <f t="shared" ref="H31:H32" si="15">G31/$G$35</f>
        <v>5.1451726332004954E-3</v>
      </c>
      <c r="I31" s="227">
        <v>3871</v>
      </c>
      <c r="J31" s="260">
        <f t="shared" ref="J31:J32" si="16">I31/$I$35</f>
        <v>4.6177612625777631E-3</v>
      </c>
      <c r="K31" s="227">
        <v>3852.0000000000005</v>
      </c>
      <c r="L31" s="260">
        <f t="shared" ref="L31:L32" si="17">K31/$K$35</f>
        <v>3.9551079842279294E-3</v>
      </c>
      <c r="M31" s="227">
        <v>5725</v>
      </c>
      <c r="N31" s="260">
        <f t="shared" ref="N31" si="18">M31/$M$35</f>
        <v>5.485382055662495E-3</v>
      </c>
      <c r="O31" s="227">
        <f>SUM(C31,E31,G31,I31,K31,M31,'PRINC. MDOS. PROD.CTOS. NOCH.I'!O31,)</f>
        <v>58764</v>
      </c>
      <c r="P31" s="261">
        <f>O31/$O$35</f>
        <v>5.0382405989532163E-3</v>
      </c>
    </row>
    <row r="32" spans="1:17">
      <c r="B32" s="259" t="s">
        <v>378</v>
      </c>
      <c r="C32" s="227">
        <v>15978</v>
      </c>
      <c r="D32" s="260">
        <f>C32/$C$35</f>
        <v>1.4790062203791469E-2</v>
      </c>
      <c r="E32" s="227">
        <v>10156</v>
      </c>
      <c r="F32" s="260">
        <f t="shared" si="14"/>
        <v>1.0615879918049922E-2</v>
      </c>
      <c r="G32" s="227">
        <v>13886</v>
      </c>
      <c r="H32" s="260">
        <f t="shared" si="15"/>
        <v>1.8600850607816216E-2</v>
      </c>
      <c r="I32" s="227">
        <v>9217</v>
      </c>
      <c r="J32" s="260">
        <f t="shared" si="16"/>
        <v>1.0995067310043721E-2</v>
      </c>
      <c r="K32" s="227">
        <v>7155.75</v>
      </c>
      <c r="L32" s="260">
        <f t="shared" si="17"/>
        <v>7.3472907471804254E-3</v>
      </c>
      <c r="M32" s="227">
        <v>6578</v>
      </c>
      <c r="N32" s="260">
        <v>0.08</v>
      </c>
      <c r="O32" s="227">
        <f>SUM(C32,E32,G32,I32,K32,M32,'PRINC. MDOS. PROD.CTOS. NOCH.I'!O32,)</f>
        <v>126209.75</v>
      </c>
      <c r="P32" s="261">
        <f>O32/$O$35</f>
        <v>1.082082714644571E-2</v>
      </c>
      <c r="Q32" s="5"/>
    </row>
    <row r="33" spans="1:16">
      <c r="A33" s="5"/>
      <c r="B33" s="262" t="s">
        <v>34</v>
      </c>
      <c r="C33" s="263">
        <f t="shared" ref="C33:N33" si="19">SUM(C30:C32)</f>
        <v>51261</v>
      </c>
      <c r="D33" s="264">
        <f t="shared" si="19"/>
        <v>4.7449829680094792E-2</v>
      </c>
      <c r="E33" s="263">
        <f t="shared" si="19"/>
        <v>40399</v>
      </c>
      <c r="F33" s="264">
        <f>SUM(F30:F32)</f>
        <v>4.2228331312455576E-2</v>
      </c>
      <c r="G33" s="263">
        <f t="shared" si="19"/>
        <v>50067</v>
      </c>
      <c r="H33" s="264">
        <f>SUM(H30:H32)</f>
        <v>6.7066742573925864E-2</v>
      </c>
      <c r="I33" s="263">
        <f>SUM(I30:I32)</f>
        <v>42806</v>
      </c>
      <c r="J33" s="264">
        <f t="shared" si="19"/>
        <v>5.1063779025033257E-2</v>
      </c>
      <c r="K33" s="263">
        <f t="shared" si="19"/>
        <v>38379.425000000003</v>
      </c>
      <c r="L33" s="264">
        <f t="shared" si="19"/>
        <v>3.9406742016504931E-2</v>
      </c>
      <c r="M33" s="263">
        <f t="shared" si="19"/>
        <v>36103</v>
      </c>
      <c r="N33" s="264">
        <f t="shared" si="19"/>
        <v>0.10828924108182274</v>
      </c>
      <c r="O33" s="263">
        <f>SUM(O30:O32)</f>
        <v>542868.42500000005</v>
      </c>
      <c r="P33" s="264">
        <f>SUM(P30:P32)</f>
        <v>4.6543831916220635E-2</v>
      </c>
    </row>
    <row r="34" spans="1:16">
      <c r="A34" s="5"/>
      <c r="B34" s="57"/>
      <c r="C34" s="56"/>
      <c r="D34" s="53"/>
      <c r="E34" s="56"/>
      <c r="F34" s="53"/>
      <c r="G34" s="56"/>
      <c r="H34" s="53"/>
      <c r="I34" s="57"/>
      <c r="J34" s="53"/>
      <c r="K34" s="57"/>
      <c r="L34" s="53"/>
      <c r="M34" s="58"/>
      <c r="N34" s="59"/>
      <c r="O34" s="58"/>
      <c r="P34" s="59"/>
    </row>
    <row r="35" spans="1:16">
      <c r="A35" s="5"/>
      <c r="B35" s="424" t="s">
        <v>379</v>
      </c>
      <c r="C35" s="362">
        <f t="shared" ref="C35:E35" si="20">SUM(C14,C27,C33,)</f>
        <v>1080320</v>
      </c>
      <c r="D35" s="363">
        <f t="shared" si="20"/>
        <v>1</v>
      </c>
      <c r="E35" s="362">
        <f t="shared" si="20"/>
        <v>956680</v>
      </c>
      <c r="F35" s="363">
        <f>SUM(F14,F27,F33,)</f>
        <v>0.99999999999999989</v>
      </c>
      <c r="G35" s="362">
        <f t="shared" ref="G35:M35" si="21">SUM(G14,G27,G33,)</f>
        <v>746525</v>
      </c>
      <c r="H35" s="363">
        <f>SUM(H14,H27,H33,)</f>
        <v>0.99999999999999989</v>
      </c>
      <c r="I35" s="362">
        <f t="shared" si="21"/>
        <v>838285</v>
      </c>
      <c r="J35" s="363">
        <f>SUM(J14,J27,J33,)</f>
        <v>1</v>
      </c>
      <c r="K35" s="362">
        <f t="shared" si="21"/>
        <v>973930.42500000005</v>
      </c>
      <c r="L35" s="363">
        <f>SUM(L14,L27,L33,)</f>
        <v>1</v>
      </c>
      <c r="M35" s="362">
        <f t="shared" si="21"/>
        <v>1043683</v>
      </c>
      <c r="N35" s="363">
        <f>SUM(N14,N27,N33,)</f>
        <v>1.0736973199716773</v>
      </c>
      <c r="O35" s="362">
        <f>SUM(O33,O27,O14,)</f>
        <v>11663595.425000001</v>
      </c>
      <c r="P35" s="363">
        <f>SUM(P14,P27,P33,)</f>
        <v>1</v>
      </c>
    </row>
    <row r="36" spans="1:16">
      <c r="A36" s="5"/>
      <c r="B36" s="57"/>
      <c r="C36" s="56"/>
      <c r="D36" s="53"/>
      <c r="E36" s="56"/>
      <c r="F36" s="53"/>
      <c r="G36" s="57"/>
      <c r="H36" s="53"/>
      <c r="I36" s="57"/>
      <c r="J36" s="397"/>
      <c r="K36" s="56"/>
      <c r="L36" s="53"/>
      <c r="M36" s="58"/>
      <c r="N36" s="59"/>
      <c r="O36" s="58"/>
      <c r="P36" s="59"/>
    </row>
    <row r="37" spans="1:16">
      <c r="A37" s="5"/>
      <c r="B37" s="522" t="s">
        <v>380</v>
      </c>
      <c r="C37" s="423" t="s">
        <v>381</v>
      </c>
      <c r="D37" s="364" t="s">
        <v>382</v>
      </c>
      <c r="E37" s="429" t="s">
        <v>381</v>
      </c>
      <c r="F37" s="364" t="s">
        <v>382</v>
      </c>
      <c r="G37" s="431" t="s">
        <v>381</v>
      </c>
      <c r="H37" s="364" t="s">
        <v>382</v>
      </c>
      <c r="I37" s="437" t="s">
        <v>381</v>
      </c>
      <c r="J37" s="364" t="s">
        <v>382</v>
      </c>
      <c r="K37" s="438" t="s">
        <v>381</v>
      </c>
      <c r="L37" s="364" t="s">
        <v>382</v>
      </c>
      <c r="M37" s="443" t="s">
        <v>381</v>
      </c>
      <c r="N37" s="364" t="s">
        <v>382</v>
      </c>
      <c r="O37" s="423" t="s">
        <v>381</v>
      </c>
      <c r="P37" s="364" t="s">
        <v>382</v>
      </c>
    </row>
    <row r="38" spans="1:16">
      <c r="B38" s="522"/>
      <c r="C38" s="362">
        <v>1118078</v>
      </c>
      <c r="D38" s="365">
        <f>C35/$C$38</f>
        <v>0.96622954749131995</v>
      </c>
      <c r="E38" s="366">
        <v>994730</v>
      </c>
      <c r="F38" s="430">
        <f>E35/$E$38</f>
        <v>0.96174841414253109</v>
      </c>
      <c r="G38" s="362">
        <v>784036</v>
      </c>
      <c r="H38" s="430">
        <f>G35/$G$38</f>
        <v>0.9521565336285579</v>
      </c>
      <c r="I38" s="362">
        <v>879569</v>
      </c>
      <c r="J38" s="430">
        <f>I35/$I$38</f>
        <v>0.95306337535770358</v>
      </c>
      <c r="K38" s="362">
        <v>1011281</v>
      </c>
      <c r="L38" s="430">
        <f>K35/$K$38</f>
        <v>0.96306607658998844</v>
      </c>
      <c r="M38" s="362">
        <v>1086889</v>
      </c>
      <c r="N38" s="430">
        <f>M35/$M$38</f>
        <v>0.96024801060641884</v>
      </c>
      <c r="O38" s="362">
        <f>SUM(C38,E38,G38,I38,K38,M38,'PRINC. MDOS. PROD.CTOS. NOCH.I'!O38,)</f>
        <v>12108964</v>
      </c>
      <c r="P38" s="430">
        <f>O35/$O$38</f>
        <v>0.96321992740254248</v>
      </c>
    </row>
    <row r="39" spans="1:16">
      <c r="B39" s="57"/>
      <c r="C39" s="56"/>
      <c r="D39" s="53"/>
      <c r="E39" s="56"/>
      <c r="F39" s="53"/>
      <c r="G39" s="57"/>
      <c r="H39" s="53"/>
      <c r="I39" s="57"/>
      <c r="J39" s="53"/>
      <c r="K39" s="56"/>
      <c r="L39" s="53"/>
      <c r="M39" s="58"/>
      <c r="N39" s="59"/>
      <c r="O39" s="58"/>
      <c r="P39" s="59"/>
    </row>
    <row r="41" spans="1:16">
      <c r="B41" s="60"/>
    </row>
    <row r="42" spans="1:16">
      <c r="B42" s="60"/>
    </row>
  </sheetData>
  <mergeCells count="9">
    <mergeCell ref="M7:N7"/>
    <mergeCell ref="O7:P7"/>
    <mergeCell ref="B37:B38"/>
    <mergeCell ref="B7:B8"/>
    <mergeCell ref="C7:D7"/>
    <mergeCell ref="E7:F7"/>
    <mergeCell ref="G7:H7"/>
    <mergeCell ref="I7:J7"/>
    <mergeCell ref="K7:L7"/>
  </mergeCells>
  <pageMargins left="0.70866141732283472" right="0.70866141732283472" top="0.74803149606299213" bottom="0.74803149606299213" header="0.31496062992125984" footer="0.31496062992125984"/>
  <pageSetup scale="84" orientation="landscape" r:id="rId1"/>
  <headerFooter>
    <oddFooter>&amp;CBARÓMETRO TURÍSTICO DE LA RIVIERA MAYA
FIDEICOMISO DE PROMOCIÓN TURÍSTICA DE LA RIVIERA MAYA&amp;R22</oddFooter>
  </headerFooter>
  <drawing r:id="rId2"/>
</worksheet>
</file>

<file path=xl/worksheets/sheet24.xml><?xml version="1.0" encoding="utf-8"?>
<worksheet xmlns="http://schemas.openxmlformats.org/spreadsheetml/2006/main" xmlns:r="http://schemas.openxmlformats.org/officeDocument/2006/relationships">
  <sheetPr codeName="Hoja21"/>
  <dimension ref="C4:K27"/>
  <sheetViews>
    <sheetView workbookViewId="0">
      <selection activeCell="O19" sqref="O19"/>
    </sheetView>
  </sheetViews>
  <sheetFormatPr baseColWidth="10" defaultRowHeight="12.75"/>
  <cols>
    <col min="1" max="16384" width="11.42578125" style="7"/>
  </cols>
  <sheetData>
    <row r="4" spans="3:11" ht="23.25">
      <c r="C4" s="51"/>
      <c r="D4" s="51"/>
      <c r="E4" s="51"/>
      <c r="F4" s="51"/>
      <c r="G4" s="51"/>
      <c r="H4" s="4" t="s">
        <v>140</v>
      </c>
      <c r="I4" s="51"/>
      <c r="J4" s="51"/>
      <c r="K4" s="51"/>
    </row>
    <row r="5" spans="3:11" ht="23.25">
      <c r="C5" s="51"/>
      <c r="D5" s="51"/>
      <c r="E5" s="51"/>
      <c r="F5" s="51"/>
      <c r="G5" s="51"/>
      <c r="H5" s="4" t="s">
        <v>222</v>
      </c>
      <c r="I5" s="51"/>
      <c r="J5" s="51"/>
      <c r="K5" s="51"/>
    </row>
    <row r="6" spans="3:11" ht="23.25">
      <c r="C6" s="51"/>
      <c r="D6" s="51"/>
      <c r="E6" s="51"/>
      <c r="F6" s="51"/>
      <c r="G6" s="51"/>
      <c r="H6" s="4" t="s">
        <v>357</v>
      </c>
      <c r="I6" s="51"/>
      <c r="J6" s="51"/>
      <c r="K6" s="51"/>
    </row>
    <row r="27" spans="10:10">
      <c r="J27" s="65"/>
    </row>
  </sheetData>
  <phoneticPr fontId="5" type="noConversion"/>
  <pageMargins left="0.55118110236220474" right="0" top="0.47244094488188981" bottom="0.27559055118110237" header="0" footer="0.35433070866141736"/>
  <pageSetup scale="95" orientation="landscape" r:id="rId1"/>
  <headerFooter alignWithMargins="0">
    <oddFooter>&amp;CBARÓMETRO TURÍSTICO DE LA RIVIERA MAYA
 FIDEICOMISO DE PROMOCIÓN TURÍSTICA DE LA RIVIERA MAYA&amp;R23</oddFooter>
  </headerFooter>
  <drawing r:id="rId2"/>
</worksheet>
</file>

<file path=xl/worksheets/sheet25.xml><?xml version="1.0" encoding="utf-8"?>
<worksheet xmlns="http://schemas.openxmlformats.org/spreadsheetml/2006/main" xmlns:r="http://schemas.openxmlformats.org/officeDocument/2006/relationships">
  <dimension ref="B3:I64"/>
  <sheetViews>
    <sheetView topLeftCell="A46" workbookViewId="0">
      <selection activeCell="E60" sqref="E60"/>
    </sheetView>
  </sheetViews>
  <sheetFormatPr baseColWidth="10" defaultRowHeight="12.75"/>
  <cols>
    <col min="1" max="1" width="2.28515625" style="7" customWidth="1"/>
    <col min="2" max="2" width="19" style="7" customWidth="1"/>
    <col min="3" max="3" width="13.5703125" style="7" customWidth="1"/>
    <col min="4" max="4" width="14" style="7" bestFit="1" customWidth="1"/>
    <col min="5" max="5" width="13.85546875" style="7" customWidth="1"/>
    <col min="6" max="6" width="14" style="7" bestFit="1" customWidth="1"/>
    <col min="7" max="7" width="12.140625" style="7" bestFit="1" customWidth="1"/>
    <col min="8" max="8" width="12.7109375" style="7" customWidth="1"/>
    <col min="9" max="16384" width="11.42578125" style="7"/>
  </cols>
  <sheetData>
    <row r="3" spans="2:9" ht="15.75">
      <c r="C3" s="122"/>
      <c r="D3" s="122"/>
      <c r="E3" s="122"/>
      <c r="F3" s="123" t="s">
        <v>384</v>
      </c>
      <c r="G3" s="122"/>
      <c r="H3" s="122"/>
    </row>
    <row r="4" spans="2:9" ht="15.75">
      <c r="C4" s="122"/>
      <c r="D4" s="122"/>
      <c r="E4" s="122"/>
      <c r="F4" s="417" t="s">
        <v>413</v>
      </c>
      <c r="G4" s="122"/>
      <c r="H4" s="122"/>
    </row>
    <row r="5" spans="2:9" ht="11.25" customHeight="1"/>
    <row r="6" spans="2:9">
      <c r="B6" s="526" t="s">
        <v>277</v>
      </c>
      <c r="C6" s="528">
        <v>2013</v>
      </c>
      <c r="D6" s="529"/>
      <c r="E6" s="528">
        <v>2014</v>
      </c>
      <c r="F6" s="529"/>
      <c r="G6" s="528" t="s">
        <v>160</v>
      </c>
      <c r="H6" s="529"/>
    </row>
    <row r="7" spans="2:9">
      <c r="B7" s="527"/>
      <c r="C7" s="367"/>
      <c r="D7" s="368" t="s">
        <v>159</v>
      </c>
      <c r="E7" s="367"/>
      <c r="F7" s="368" t="s">
        <v>159</v>
      </c>
      <c r="G7" s="367"/>
      <c r="H7" s="369" t="s">
        <v>33</v>
      </c>
      <c r="I7" s="5"/>
    </row>
    <row r="8" spans="2:9" s="9" customFormat="1">
      <c r="B8" s="66"/>
      <c r="C8" s="31"/>
      <c r="D8" s="31"/>
      <c r="E8" s="31"/>
      <c r="F8" s="31"/>
      <c r="G8" s="31"/>
      <c r="H8" s="67"/>
      <c r="I8" s="31"/>
    </row>
    <row r="9" spans="2:9" ht="15">
      <c r="B9" s="530" t="s">
        <v>145</v>
      </c>
      <c r="C9" s="531"/>
      <c r="D9" s="531"/>
      <c r="E9" s="531"/>
      <c r="F9" s="531"/>
      <c r="G9" s="531"/>
      <c r="H9" s="532"/>
    </row>
    <row r="10" spans="2:9">
      <c r="B10" s="77" t="s">
        <v>148</v>
      </c>
      <c r="C10" s="68">
        <v>84735</v>
      </c>
      <c r="D10" s="78">
        <f>C10/$C$61</f>
        <v>0.23188195597978234</v>
      </c>
      <c r="E10" s="68">
        <f>SUM('PROCEDENCIA DICIEMBRE'!C11)</f>
        <v>85067</v>
      </c>
      <c r="F10" s="78">
        <f>E10/$E$61</f>
        <v>0.22392888355392698</v>
      </c>
      <c r="G10" s="68">
        <f>E10-C10</f>
        <v>332</v>
      </c>
      <c r="H10" s="78">
        <f>G10/C10</f>
        <v>3.9180975983949965E-3</v>
      </c>
    </row>
    <row r="11" spans="2:9">
      <c r="B11" s="70" t="s">
        <v>76</v>
      </c>
      <c r="C11" s="68">
        <v>112802</v>
      </c>
      <c r="D11" s="72">
        <f>C11/$C$61</f>
        <v>0.30868883458348273</v>
      </c>
      <c r="E11" s="68">
        <f>SUM('PROCEDENCIA DICIEMBRE'!C12)</f>
        <v>133746</v>
      </c>
      <c r="F11" s="72">
        <f>E11/$E$61</f>
        <v>0.35207063208768991</v>
      </c>
      <c r="G11" s="71">
        <f>E11-C11</f>
        <v>20944</v>
      </c>
      <c r="H11" s="72">
        <f>G11/C11</f>
        <v>0.18567046683569441</v>
      </c>
    </row>
    <row r="12" spans="2:9">
      <c r="B12" s="70" t="s">
        <v>78</v>
      </c>
      <c r="C12" s="68">
        <v>61941</v>
      </c>
      <c r="D12" s="72">
        <f>C12/$C$61</f>
        <v>0.16950492990315333</v>
      </c>
      <c r="E12" s="68">
        <f>SUM('PROCEDENCIA DICIEMBRE'!C13)</f>
        <v>61204</v>
      </c>
      <c r="F12" s="72">
        <f>E12/$E$61</f>
        <v>0.16111233955628559</v>
      </c>
      <c r="G12" s="71">
        <f>E12-C12</f>
        <v>-737</v>
      </c>
      <c r="H12" s="72">
        <f>G12/C12</f>
        <v>-1.1898419463683182E-2</v>
      </c>
    </row>
    <row r="13" spans="2:9">
      <c r="B13" s="73" t="s">
        <v>34</v>
      </c>
      <c r="C13" s="74">
        <f>SUM(C10:C12)</f>
        <v>259478</v>
      </c>
      <c r="D13" s="75">
        <f>C13/$C$61</f>
        <v>0.71007572046641843</v>
      </c>
      <c r="E13" s="74">
        <f>SUM(E10:E12)</f>
        <v>280017</v>
      </c>
      <c r="F13" s="75">
        <f>E13/$E$61</f>
        <v>0.73711185519790257</v>
      </c>
      <c r="G13" s="74">
        <f>E13-C13</f>
        <v>20539</v>
      </c>
      <c r="H13" s="75">
        <f>G13/C13</f>
        <v>7.9155072877083996E-2</v>
      </c>
    </row>
    <row r="14" spans="2:9" ht="6" customHeight="1">
      <c r="C14" s="44"/>
      <c r="D14" s="76"/>
      <c r="E14" s="44"/>
      <c r="H14" s="76"/>
    </row>
    <row r="15" spans="2:9" ht="15">
      <c r="B15" s="523" t="s">
        <v>10</v>
      </c>
      <c r="C15" s="524"/>
      <c r="D15" s="524"/>
      <c r="E15" s="524"/>
      <c r="F15" s="524"/>
      <c r="G15" s="524"/>
      <c r="H15" s="525"/>
    </row>
    <row r="16" spans="2:9">
      <c r="B16" s="77" t="s">
        <v>100</v>
      </c>
      <c r="C16" s="68">
        <v>7998</v>
      </c>
      <c r="D16" s="78">
        <f>C16/$C$61</f>
        <v>2.1886963874742423E-2</v>
      </c>
      <c r="E16" s="68">
        <f>SUM('PROCEDENCIA DICIEMBRE'!C30)</f>
        <v>7212</v>
      </c>
      <c r="F16" s="78">
        <f>E16/$E$61</f>
        <v>1.8984742710932812E-2</v>
      </c>
      <c r="G16" s="68">
        <f>E16-C16</f>
        <v>-786</v>
      </c>
      <c r="H16" s="78">
        <f>G16/C16</f>
        <v>-9.827456864216054E-2</v>
      </c>
    </row>
    <row r="17" spans="2:8">
      <c r="B17" s="70" t="s">
        <v>102</v>
      </c>
      <c r="C17" s="68">
        <v>46</v>
      </c>
      <c r="D17" s="72">
        <f>C17/$C$61</f>
        <v>1.2588151265793341E-4</v>
      </c>
      <c r="E17" s="68">
        <f>SUM('PROCEDENCIA DICIEMBRE'!C31)</f>
        <v>61</v>
      </c>
      <c r="F17" s="72">
        <f t="shared" ref="F17:F27" si="0">E17/$E$61</f>
        <v>1.6057533352286488E-4</v>
      </c>
      <c r="G17" s="71">
        <f>E17-C17</f>
        <v>15</v>
      </c>
      <c r="H17" s="72">
        <f>G17/C17</f>
        <v>0.32608695652173914</v>
      </c>
    </row>
    <row r="18" spans="2:8">
      <c r="B18" s="70" t="s">
        <v>105</v>
      </c>
      <c r="C18" s="68">
        <v>2420</v>
      </c>
      <c r="D18" s="72">
        <f t="shared" ref="D18:D25" si="1">C18/$C$61</f>
        <v>6.6224621876564971E-3</v>
      </c>
      <c r="E18" s="68">
        <f>SUM('PROCEDENCIA DICIEMBRE'!C32)</f>
        <v>1938</v>
      </c>
      <c r="F18" s="72">
        <f t="shared" si="0"/>
        <v>5.1015573174969199E-3</v>
      </c>
      <c r="G18" s="71">
        <f t="shared" ref="G18:G26" si="2">E18-C18</f>
        <v>-482</v>
      </c>
      <c r="H18" s="72">
        <f t="shared" ref="H18:H26" si="3">G18/C18</f>
        <v>-0.19917355371900827</v>
      </c>
    </row>
    <row r="19" spans="2:8">
      <c r="B19" s="70" t="s">
        <v>108</v>
      </c>
      <c r="C19" s="68">
        <v>1763</v>
      </c>
      <c r="D19" s="72">
        <f t="shared" si="1"/>
        <v>4.8245458003464475E-3</v>
      </c>
      <c r="E19" s="68">
        <f>SUM('PROCEDENCIA DICIEMBRE'!C33)</f>
        <v>1930</v>
      </c>
      <c r="F19" s="72">
        <f t="shared" si="0"/>
        <v>5.0804982573627736E-3</v>
      </c>
      <c r="G19" s="71">
        <f t="shared" si="2"/>
        <v>167</v>
      </c>
      <c r="H19" s="72">
        <f t="shared" si="3"/>
        <v>9.4724900737379464E-2</v>
      </c>
    </row>
    <row r="20" spans="2:8">
      <c r="B20" s="70" t="s">
        <v>111</v>
      </c>
      <c r="C20" s="68">
        <v>1228</v>
      </c>
      <c r="D20" s="72">
        <f t="shared" si="1"/>
        <v>3.3604890770422224E-3</v>
      </c>
      <c r="E20" s="68">
        <f>SUM('PROCEDENCIA DICIEMBRE'!C34)</f>
        <v>2336</v>
      </c>
      <c r="F20" s="72">
        <f t="shared" si="0"/>
        <v>6.1492455591706944E-3</v>
      </c>
      <c r="G20" s="71">
        <f t="shared" si="2"/>
        <v>1108</v>
      </c>
      <c r="H20" s="72">
        <f t="shared" si="3"/>
        <v>0.90228013029315957</v>
      </c>
    </row>
    <row r="21" spans="2:8">
      <c r="B21" s="70" t="s">
        <v>113</v>
      </c>
      <c r="C21" s="68">
        <v>97</v>
      </c>
      <c r="D21" s="72">
        <f t="shared" si="1"/>
        <v>2.6544579843085957E-4</v>
      </c>
      <c r="E21" s="68">
        <f>SUM('PROCEDENCIA DICIEMBRE'!C35)</f>
        <v>255</v>
      </c>
      <c r="F21" s="72">
        <f t="shared" si="0"/>
        <v>6.7125754177591057E-4</v>
      </c>
      <c r="G21" s="71">
        <f t="shared" si="2"/>
        <v>158</v>
      </c>
      <c r="H21" s="72">
        <f t="shared" si="3"/>
        <v>1.6288659793814433</v>
      </c>
    </row>
    <row r="22" spans="2:8">
      <c r="B22" s="70" t="s">
        <v>114</v>
      </c>
      <c r="C22" s="68">
        <v>142</v>
      </c>
      <c r="D22" s="72">
        <f t="shared" si="1"/>
        <v>3.8859075646579443E-4</v>
      </c>
      <c r="E22" s="68">
        <f>SUM('PROCEDENCIA DICIEMBRE'!C36)</f>
        <v>233</v>
      </c>
      <c r="F22" s="72">
        <f t="shared" si="0"/>
        <v>6.1334512640700851E-4</v>
      </c>
      <c r="G22" s="71">
        <f>E22-C22</f>
        <v>91</v>
      </c>
      <c r="H22" s="72">
        <f t="shared" si="3"/>
        <v>0.64084507042253525</v>
      </c>
    </row>
    <row r="23" spans="2:8">
      <c r="B23" s="70" t="s">
        <v>115</v>
      </c>
      <c r="C23" s="68">
        <v>710</v>
      </c>
      <c r="D23" s="72">
        <f t="shared" si="1"/>
        <v>1.9429537823289721E-3</v>
      </c>
      <c r="E23" s="68">
        <f>SUM('PROCEDENCIA DICIEMBRE'!C37)</f>
        <v>955</v>
      </c>
      <c r="F23" s="72">
        <f t="shared" si="0"/>
        <v>2.5139253035137044E-3</v>
      </c>
      <c r="G23" s="71">
        <f t="shared" si="2"/>
        <v>245</v>
      </c>
      <c r="H23" s="72">
        <f t="shared" si="3"/>
        <v>0.34507042253521125</v>
      </c>
    </row>
    <row r="24" spans="2:8">
      <c r="B24" s="70" t="s">
        <v>116</v>
      </c>
      <c r="C24" s="68">
        <v>310</v>
      </c>
      <c r="D24" s="72">
        <f t="shared" si="1"/>
        <v>8.4833193312955119E-4</v>
      </c>
      <c r="E24" s="68">
        <f>SUM('PROCEDENCIA DICIEMBRE'!C38)</f>
        <v>465</v>
      </c>
      <c r="F24" s="72">
        <f t="shared" si="0"/>
        <v>1.2240578702972487E-3</v>
      </c>
      <c r="G24" s="71">
        <f t="shared" si="2"/>
        <v>155</v>
      </c>
      <c r="H24" s="72">
        <f t="shared" si="3"/>
        <v>0.5</v>
      </c>
    </row>
    <row r="25" spans="2:8">
      <c r="B25" s="70" t="s">
        <v>117</v>
      </c>
      <c r="C25" s="68">
        <v>606</v>
      </c>
      <c r="D25" s="72">
        <f t="shared" si="1"/>
        <v>1.6583521015371228E-3</v>
      </c>
      <c r="E25" s="68">
        <f>SUM('PROCEDENCIA DICIEMBRE'!C39)</f>
        <v>1085</v>
      </c>
      <c r="F25" s="72">
        <f t="shared" si="0"/>
        <v>2.8561350306935802E-3</v>
      </c>
      <c r="G25" s="71">
        <f t="shared" si="2"/>
        <v>479</v>
      </c>
      <c r="H25" s="72">
        <f t="shared" si="3"/>
        <v>0.79042904290429039</v>
      </c>
    </row>
    <row r="26" spans="2:8">
      <c r="B26" s="70" t="s">
        <v>86</v>
      </c>
      <c r="C26" s="68">
        <v>170</v>
      </c>
      <c r="D26" s="72">
        <f>C26/$C$61</f>
        <v>4.6521428590975392E-4</v>
      </c>
      <c r="E26" s="68">
        <f>SUM('PROCEDENCIA DICIEMBRE'!C40)</f>
        <v>168</v>
      </c>
      <c r="F26" s="72">
        <f t="shared" si="0"/>
        <v>4.4224026281707046E-4</v>
      </c>
      <c r="G26" s="71">
        <f t="shared" si="2"/>
        <v>-2</v>
      </c>
      <c r="H26" s="72">
        <f t="shared" si="3"/>
        <v>-1.1764705882352941E-2</v>
      </c>
    </row>
    <row r="27" spans="2:8">
      <c r="B27" s="73" t="s">
        <v>34</v>
      </c>
      <c r="C27" s="74">
        <f>SUM(C16:C26)</f>
        <v>15490</v>
      </c>
      <c r="D27" s="75">
        <f>C27/$C$61</f>
        <v>4.2389231110247574E-2</v>
      </c>
      <c r="E27" s="74">
        <f>SUM(E16:E26)</f>
        <v>16638</v>
      </c>
      <c r="F27" s="75">
        <f t="shared" si="0"/>
        <v>4.3797580313990586E-2</v>
      </c>
      <c r="G27" s="74">
        <f>E27-C27</f>
        <v>1148</v>
      </c>
      <c r="H27" s="75">
        <f>G27/C27</f>
        <v>7.4112330535829565E-2</v>
      </c>
    </row>
    <row r="28" spans="2:8">
      <c r="C28" s="44"/>
      <c r="D28" s="76"/>
      <c r="E28" s="44"/>
      <c r="H28" s="76"/>
    </row>
    <row r="29" spans="2:8" ht="15">
      <c r="B29" s="523" t="s">
        <v>9</v>
      </c>
      <c r="C29" s="524"/>
      <c r="D29" s="524"/>
      <c r="E29" s="524"/>
      <c r="F29" s="524"/>
      <c r="G29" s="524"/>
      <c r="H29" s="525"/>
    </row>
    <row r="30" spans="2:8">
      <c r="B30" s="77" t="s">
        <v>19</v>
      </c>
      <c r="C30" s="68">
        <v>14994</v>
      </c>
      <c r="D30" s="78">
        <f>C30/$C$61</f>
        <v>4.1031900017240296E-2</v>
      </c>
      <c r="E30" s="68">
        <f>SUM('PROCEDENCIA DICIEMBRE'!K10)</f>
        <v>13590</v>
      </c>
      <c r="F30" s="78">
        <f>E30/$E$61</f>
        <v>3.5774078402880882E-2</v>
      </c>
      <c r="G30" s="68">
        <f>E30-C30</f>
        <v>-1404</v>
      </c>
      <c r="H30" s="78">
        <f>G30/C30</f>
        <v>-9.3637454981992801E-2</v>
      </c>
    </row>
    <row r="31" spans="2:8">
      <c r="B31" s="70" t="s">
        <v>20</v>
      </c>
      <c r="C31" s="68">
        <v>438</v>
      </c>
      <c r="D31" s="72">
        <f t="shared" ref="D31:D56" si="4">C31/$C$61</f>
        <v>1.198610924873366E-3</v>
      </c>
      <c r="E31" s="68">
        <f>SUM('PROCEDENCIA DICIEMBRE'!K11)</f>
        <v>442</v>
      </c>
      <c r="F31" s="72">
        <f t="shared" ref="F31:F55" si="5">E31/$E$61</f>
        <v>1.1635130724115782E-3</v>
      </c>
      <c r="G31" s="71">
        <f>E31-C31</f>
        <v>4</v>
      </c>
      <c r="H31" s="72">
        <f t="shared" ref="H31:H54" si="6">G31/C31</f>
        <v>9.1324200913242004E-3</v>
      </c>
    </row>
    <row r="32" spans="2:8">
      <c r="B32" s="70" t="s">
        <v>147</v>
      </c>
      <c r="C32" s="68">
        <v>1505</v>
      </c>
      <c r="D32" s="72">
        <f t="shared" si="4"/>
        <v>4.118514707612821E-3</v>
      </c>
      <c r="E32" s="68">
        <f>SUM('PROCEDENCIA DICIEMBRE'!K12)</f>
        <v>1186</v>
      </c>
      <c r="F32" s="72">
        <f t="shared" si="5"/>
        <v>3.1220056648871759E-3</v>
      </c>
      <c r="G32" s="71">
        <f t="shared" ref="G32:G57" si="7">E32-C32</f>
        <v>-319</v>
      </c>
      <c r="H32" s="72">
        <f t="shared" si="6"/>
        <v>-0.21196013289036544</v>
      </c>
    </row>
    <row r="33" spans="2:8">
      <c r="B33" s="70" t="s">
        <v>80</v>
      </c>
      <c r="C33" s="68">
        <v>8</v>
      </c>
      <c r="D33" s="72">
        <f t="shared" si="4"/>
        <v>2.189243698398842E-5</v>
      </c>
      <c r="E33" s="68">
        <f>SUM('PROCEDENCIA DICIEMBRE'!K13)</f>
        <v>57</v>
      </c>
      <c r="F33" s="72">
        <f t="shared" si="5"/>
        <v>1.5004580345579177E-4</v>
      </c>
      <c r="G33" s="71">
        <f t="shared" si="7"/>
        <v>49</v>
      </c>
      <c r="H33" s="72">
        <f t="shared" si="6"/>
        <v>6.125</v>
      </c>
    </row>
    <row r="34" spans="2:8">
      <c r="B34" s="70" t="s">
        <v>21</v>
      </c>
      <c r="C34" s="68">
        <v>143</v>
      </c>
      <c r="D34" s="72">
        <f t="shared" si="4"/>
        <v>3.9132731108879298E-4</v>
      </c>
      <c r="E34" s="68">
        <f>SUM('PROCEDENCIA DICIEMBRE'!K14)</f>
        <v>142</v>
      </c>
      <c r="F34" s="72">
        <f t="shared" si="5"/>
        <v>3.7379831738109526E-4</v>
      </c>
      <c r="G34" s="71">
        <f t="shared" si="7"/>
        <v>-1</v>
      </c>
      <c r="H34" s="72">
        <f>G34/C34</f>
        <v>-6.993006993006993E-3</v>
      </c>
    </row>
    <row r="35" spans="2:8">
      <c r="B35" s="70" t="s">
        <v>22</v>
      </c>
      <c r="C35" s="68">
        <v>9967</v>
      </c>
      <c r="D35" s="72">
        <f t="shared" si="4"/>
        <v>2.7275239927426573E-2</v>
      </c>
      <c r="E35" s="68">
        <f>SUM('PROCEDENCIA DICIEMBRE'!K15)</f>
        <v>8804</v>
      </c>
      <c r="F35" s="72">
        <f t="shared" si="5"/>
        <v>2.3175495677627906E-2</v>
      </c>
      <c r="G35" s="71">
        <f t="shared" si="7"/>
        <v>-1163</v>
      </c>
      <c r="H35" s="72">
        <f t="shared" si="6"/>
        <v>-0.11668506070031102</v>
      </c>
    </row>
    <row r="36" spans="2:8">
      <c r="B36" s="70" t="s">
        <v>23</v>
      </c>
      <c r="C36" s="68">
        <v>513</v>
      </c>
      <c r="D36" s="72">
        <f t="shared" si="4"/>
        <v>1.4038525215982573E-3</v>
      </c>
      <c r="E36" s="68">
        <f>SUM('PROCEDENCIA DICIEMBRE'!K16)</f>
        <v>435</v>
      </c>
      <c r="F36" s="72">
        <f t="shared" si="5"/>
        <v>1.1450863947942004E-3</v>
      </c>
      <c r="G36" s="71">
        <f t="shared" si="7"/>
        <v>-78</v>
      </c>
      <c r="H36" s="72">
        <f t="shared" si="6"/>
        <v>-0.15204678362573099</v>
      </c>
    </row>
    <row r="37" spans="2:8">
      <c r="B37" s="70" t="s">
        <v>24</v>
      </c>
      <c r="C37" s="68">
        <v>6932</v>
      </c>
      <c r="D37" s="72">
        <f t="shared" si="4"/>
        <v>1.8969796646625965E-2</v>
      </c>
      <c r="E37" s="68">
        <f>SUM('PROCEDENCIA DICIEMBRE'!K17)</f>
        <v>7241</v>
      </c>
      <c r="F37" s="72">
        <f t="shared" si="5"/>
        <v>1.9061081803919092E-2</v>
      </c>
      <c r="G37" s="71">
        <f t="shared" si="7"/>
        <v>309</v>
      </c>
      <c r="H37" s="72">
        <f t="shared" si="6"/>
        <v>4.4575879976918635E-2</v>
      </c>
    </row>
    <row r="38" spans="2:8">
      <c r="B38" s="70" t="s">
        <v>25</v>
      </c>
      <c r="C38" s="68">
        <v>21027</v>
      </c>
      <c r="D38" s="72">
        <f t="shared" si="4"/>
        <v>5.7541534057790562E-2</v>
      </c>
      <c r="E38" s="68">
        <f>SUM('PROCEDENCIA DICIEMBRE'!K18)</f>
        <v>21310</v>
      </c>
      <c r="F38" s="72">
        <f t="shared" si="5"/>
        <v>5.6096071432331973E-2</v>
      </c>
      <c r="G38" s="71">
        <f t="shared" si="7"/>
        <v>283</v>
      </c>
      <c r="H38" s="72">
        <f t="shared" si="6"/>
        <v>1.3458886193941123E-2</v>
      </c>
    </row>
    <row r="39" spans="2:8">
      <c r="B39" s="70" t="s">
        <v>56</v>
      </c>
      <c r="C39" s="68">
        <v>47</v>
      </c>
      <c r="D39" s="72">
        <f t="shared" si="4"/>
        <v>1.2861806728093196E-4</v>
      </c>
      <c r="E39" s="68">
        <f>SUM('PROCEDENCIA DICIEMBRE'!K19)</f>
        <v>33</v>
      </c>
      <c r="F39" s="72">
        <f>E39/$E$61</f>
        <v>8.6868623053353128E-5</v>
      </c>
      <c r="G39" s="71">
        <f t="shared" si="7"/>
        <v>-14</v>
      </c>
      <c r="H39" s="72">
        <f>G39/C39</f>
        <v>-0.2978723404255319</v>
      </c>
    </row>
    <row r="40" spans="2:8">
      <c r="B40" s="70" t="s">
        <v>26</v>
      </c>
      <c r="C40" s="68">
        <v>3071</v>
      </c>
      <c r="D40" s="72">
        <f t="shared" si="4"/>
        <v>8.4039592472285544E-3</v>
      </c>
      <c r="E40" s="68">
        <f>SUM('PROCEDENCIA DICIEMBRE'!K20)</f>
        <v>3603</v>
      </c>
      <c r="F40" s="72">
        <f t="shared" si="5"/>
        <v>9.4844742079161007E-3</v>
      </c>
      <c r="G40" s="71">
        <f t="shared" si="7"/>
        <v>532</v>
      </c>
      <c r="H40" s="72">
        <f t="shared" si="6"/>
        <v>0.17323347443829371</v>
      </c>
    </row>
    <row r="41" spans="2:8">
      <c r="B41" s="70" t="s">
        <v>90</v>
      </c>
      <c r="C41" s="68">
        <v>54</v>
      </c>
      <c r="D41" s="72">
        <f t="shared" si="4"/>
        <v>1.4777394964192182E-4</v>
      </c>
      <c r="E41" s="68">
        <f>SUM('PROCEDENCIA DICIEMBRE'!K21)</f>
        <v>56</v>
      </c>
      <c r="F41" s="72">
        <f t="shared" si="5"/>
        <v>1.4741342093902349E-4</v>
      </c>
      <c r="G41" s="71">
        <f t="shared" si="7"/>
        <v>2</v>
      </c>
      <c r="H41" s="72">
        <f t="shared" si="6"/>
        <v>3.7037037037037035E-2</v>
      </c>
    </row>
    <row r="42" spans="2:8">
      <c r="B42" s="70" t="s">
        <v>43</v>
      </c>
      <c r="C42" s="68">
        <v>263</v>
      </c>
      <c r="D42" s="72">
        <f t="shared" si="4"/>
        <v>7.1971386584861923E-4</v>
      </c>
      <c r="E42" s="68">
        <f>SUM('PROCEDENCIA DICIEMBRE'!K22)</f>
        <v>150</v>
      </c>
      <c r="F42" s="72">
        <f t="shared" si="5"/>
        <v>3.9485737751524148E-4</v>
      </c>
      <c r="G42" s="71">
        <f t="shared" si="7"/>
        <v>-113</v>
      </c>
      <c r="H42" s="72">
        <f>G42/C42</f>
        <v>-0.42965779467680609</v>
      </c>
    </row>
    <row r="43" spans="2:8">
      <c r="B43" s="70" t="s">
        <v>95</v>
      </c>
      <c r="C43" s="68">
        <v>38</v>
      </c>
      <c r="D43" s="72">
        <f t="shared" si="4"/>
        <v>1.0398907567394499E-4</v>
      </c>
      <c r="E43" s="68">
        <f>SUM('PROCEDENCIA DICIEMBRE'!K23)</f>
        <v>15</v>
      </c>
      <c r="F43" s="72">
        <f>E43/$E$61</f>
        <v>3.948573775152415E-5</v>
      </c>
      <c r="G43" s="71">
        <f t="shared" si="7"/>
        <v>-23</v>
      </c>
      <c r="H43" s="72">
        <f>G43/C43</f>
        <v>-0.60526315789473684</v>
      </c>
    </row>
    <row r="44" spans="2:8">
      <c r="B44" s="70" t="s">
        <v>27</v>
      </c>
      <c r="C44" s="68">
        <v>8262</v>
      </c>
      <c r="D44" s="72">
        <f t="shared" si="4"/>
        <v>2.2609414295214039E-2</v>
      </c>
      <c r="E44" s="68">
        <f>SUM('PROCEDENCIA DICIEMBRE'!K24)</f>
        <v>6845</v>
      </c>
      <c r="F44" s="72">
        <f t="shared" si="5"/>
        <v>1.8018658327278853E-2</v>
      </c>
      <c r="G44" s="71">
        <f t="shared" si="7"/>
        <v>-1417</v>
      </c>
      <c r="H44" s="72">
        <f>G44/C44</f>
        <v>-0.17150810941660616</v>
      </c>
    </row>
    <row r="45" spans="2:8">
      <c r="B45" s="70" t="s">
        <v>57</v>
      </c>
      <c r="C45" s="68">
        <v>35</v>
      </c>
      <c r="D45" s="72">
        <f t="shared" si="4"/>
        <v>9.5779411804949332E-5</v>
      </c>
      <c r="E45" s="68">
        <f>SUM('PROCEDENCIA DICIEMBRE'!K25)</f>
        <v>5</v>
      </c>
      <c r="F45" s="72">
        <f t="shared" si="5"/>
        <v>1.3161912583841384E-5</v>
      </c>
      <c r="G45" s="71">
        <f t="shared" si="7"/>
        <v>-30</v>
      </c>
      <c r="H45" s="72">
        <f t="shared" si="6"/>
        <v>-0.8571428571428571</v>
      </c>
    </row>
    <row r="46" spans="2:8">
      <c r="B46" s="70" t="s">
        <v>96</v>
      </c>
      <c r="C46" s="68">
        <v>20</v>
      </c>
      <c r="D46" s="72">
        <f t="shared" si="4"/>
        <v>5.473109245997105E-5</v>
      </c>
      <c r="E46" s="68">
        <f>SUM('PROCEDENCIA DICIEMBRE'!K26)</f>
        <v>0</v>
      </c>
      <c r="F46" s="72">
        <f t="shared" si="5"/>
        <v>0</v>
      </c>
      <c r="G46" s="71">
        <f t="shared" si="7"/>
        <v>-20</v>
      </c>
      <c r="H46" s="72">
        <f>G46/C46</f>
        <v>-1</v>
      </c>
    </row>
    <row r="47" spans="2:8">
      <c r="B47" s="70" t="s">
        <v>28</v>
      </c>
      <c r="C47" s="68">
        <v>416</v>
      </c>
      <c r="D47" s="72">
        <f t="shared" si="4"/>
        <v>1.1384067231673977E-3</v>
      </c>
      <c r="E47" s="68">
        <f>SUM('PROCEDENCIA DICIEMBRE'!K27)</f>
        <v>666</v>
      </c>
      <c r="F47" s="72">
        <f t="shared" si="5"/>
        <v>1.7531667561676723E-3</v>
      </c>
      <c r="G47" s="71">
        <f t="shared" si="7"/>
        <v>250</v>
      </c>
      <c r="H47" s="72">
        <f t="shared" si="6"/>
        <v>0.60096153846153844</v>
      </c>
    </row>
    <row r="48" spans="2:8">
      <c r="B48" s="70" t="s">
        <v>47</v>
      </c>
      <c r="C48" s="68">
        <v>296</v>
      </c>
      <c r="D48" s="72">
        <f t="shared" si="4"/>
        <v>8.1002016840757147E-4</v>
      </c>
      <c r="E48" s="68">
        <f>SUM('PROCEDENCIA DICIEMBRE'!K28)</f>
        <v>1318</v>
      </c>
      <c r="F48" s="72">
        <f t="shared" si="5"/>
        <v>3.4694801571005887E-3</v>
      </c>
      <c r="G48" s="71">
        <f t="shared" si="7"/>
        <v>1022</v>
      </c>
      <c r="H48" s="72">
        <f t="shared" si="6"/>
        <v>3.4527027027027026</v>
      </c>
    </row>
    <row r="49" spans="2:8">
      <c r="B49" s="70" t="s">
        <v>29</v>
      </c>
      <c r="C49" s="68">
        <v>98</v>
      </c>
      <c r="D49" s="72">
        <f t="shared" si="4"/>
        <v>2.6818235305385812E-4</v>
      </c>
      <c r="E49" s="68">
        <f>SUM('PROCEDENCIA DICIEMBRE'!K29)</f>
        <v>195</v>
      </c>
      <c r="F49" s="72">
        <f t="shared" si="5"/>
        <v>5.1331459076981399E-4</v>
      </c>
      <c r="G49" s="71">
        <f t="shared" si="7"/>
        <v>97</v>
      </c>
      <c r="H49" s="72">
        <f t="shared" si="6"/>
        <v>0.98979591836734693</v>
      </c>
    </row>
    <row r="50" spans="2:8">
      <c r="B50" s="70" t="s">
        <v>46</v>
      </c>
      <c r="C50" s="68">
        <v>127</v>
      </c>
      <c r="D50" s="72">
        <f t="shared" si="4"/>
        <v>3.4754243712081616E-4</v>
      </c>
      <c r="E50" s="68">
        <f>SUM('PROCEDENCIA DICIEMBRE'!K30)</f>
        <v>137</v>
      </c>
      <c r="F50" s="72">
        <f t="shared" si="5"/>
        <v>3.6063640479725388E-4</v>
      </c>
      <c r="G50" s="71">
        <f t="shared" si="7"/>
        <v>10</v>
      </c>
      <c r="H50" s="72">
        <f>G50/C50</f>
        <v>7.874015748031496E-2</v>
      </c>
    </row>
    <row r="51" spans="2:8">
      <c r="B51" s="70" t="s">
        <v>104</v>
      </c>
      <c r="C51" s="68">
        <v>63</v>
      </c>
      <c r="D51" s="72">
        <f t="shared" si="4"/>
        <v>1.724029412489088E-4</v>
      </c>
      <c r="E51" s="68">
        <f>SUM('PROCEDENCIA DICIEMBRE'!K31)</f>
        <v>26</v>
      </c>
      <c r="F51" s="72">
        <f t="shared" si="5"/>
        <v>6.8441945435975186E-5</v>
      </c>
      <c r="G51" s="71">
        <f t="shared" si="7"/>
        <v>-37</v>
      </c>
      <c r="H51" s="72">
        <f>G51/C51</f>
        <v>-0.58730158730158732</v>
      </c>
    </row>
    <row r="52" spans="2:8">
      <c r="B52" s="70" t="s">
        <v>107</v>
      </c>
      <c r="C52" s="68">
        <v>8164</v>
      </c>
      <c r="D52" s="72">
        <f t="shared" si="4"/>
        <v>2.2341231942160183E-2</v>
      </c>
      <c r="E52" s="68">
        <f>SUM('PROCEDENCIA DICIEMBRE'!K32)</f>
        <v>4084</v>
      </c>
      <c r="F52" s="72">
        <f t="shared" si="5"/>
        <v>1.0750650198481641E-2</v>
      </c>
      <c r="G52" s="71">
        <f t="shared" si="7"/>
        <v>-4080</v>
      </c>
      <c r="H52" s="72">
        <f t="shared" si="6"/>
        <v>-0.4997550220480157</v>
      </c>
    </row>
    <row r="53" spans="2:8">
      <c r="B53" s="70" t="s">
        <v>110</v>
      </c>
      <c r="C53" s="68">
        <v>13</v>
      </c>
      <c r="D53" s="72">
        <f t="shared" si="4"/>
        <v>3.5575210098981179E-5</v>
      </c>
      <c r="E53" s="68">
        <f>SUM('PROCEDENCIA DICIEMBRE'!K33)</f>
        <v>31</v>
      </c>
      <c r="F53" s="72">
        <f t="shared" si="5"/>
        <v>8.1603858019816571E-5</v>
      </c>
      <c r="G53" s="71">
        <f t="shared" si="7"/>
        <v>18</v>
      </c>
      <c r="H53" s="72">
        <f t="shared" si="6"/>
        <v>1.3846153846153846</v>
      </c>
    </row>
    <row r="54" spans="2:8">
      <c r="B54" s="70" t="s">
        <v>30</v>
      </c>
      <c r="C54" s="68">
        <v>7165</v>
      </c>
      <c r="D54" s="72">
        <f t="shared" si="4"/>
        <v>1.9607413873784629E-2</v>
      </c>
      <c r="E54" s="68">
        <f>SUM('PROCEDENCIA DICIEMBRE'!K34)</f>
        <v>6019</v>
      </c>
      <c r="F54" s="72">
        <f t="shared" si="5"/>
        <v>1.5844310368428257E-2</v>
      </c>
      <c r="G54" s="71">
        <f t="shared" si="7"/>
        <v>-1146</v>
      </c>
      <c r="H54" s="72">
        <f t="shared" si="6"/>
        <v>-0.15994417306350314</v>
      </c>
    </row>
    <row r="55" spans="2:8">
      <c r="B55" s="70" t="s">
        <v>31</v>
      </c>
      <c r="C55" s="68">
        <v>1740</v>
      </c>
      <c r="D55" s="72">
        <f t="shared" si="4"/>
        <v>4.761605044017481E-3</v>
      </c>
      <c r="E55" s="68">
        <f>SUM('PROCEDENCIA DICIEMBRE'!K35)</f>
        <v>979</v>
      </c>
      <c r="F55" s="72">
        <f t="shared" si="5"/>
        <v>2.5771024839161428E-3</v>
      </c>
      <c r="G55" s="71">
        <f t="shared" si="7"/>
        <v>-761</v>
      </c>
      <c r="H55" s="72">
        <f>G55/C55</f>
        <v>-0.43735632183908046</v>
      </c>
    </row>
    <row r="56" spans="2:8">
      <c r="B56" s="70" t="s">
        <v>86</v>
      </c>
      <c r="C56" s="68">
        <v>1849</v>
      </c>
      <c r="D56" s="72">
        <f t="shared" si="4"/>
        <v>5.059889497924323E-3</v>
      </c>
      <c r="E56" s="68">
        <f>SUM('PROCEDENCIA DICIEMBRE'!K36)</f>
        <v>2168</v>
      </c>
      <c r="F56" s="72">
        <f>E56/$E$61</f>
        <v>5.7070052963536242E-3</v>
      </c>
      <c r="G56" s="71">
        <f t="shared" si="7"/>
        <v>319</v>
      </c>
      <c r="H56" s="72">
        <f>G56/C56</f>
        <v>0.17252568956192538</v>
      </c>
    </row>
    <row r="57" spans="2:8">
      <c r="B57" s="73" t="s">
        <v>34</v>
      </c>
      <c r="C57" s="74">
        <f>SUM(C30:C56)</f>
        <v>87248</v>
      </c>
      <c r="D57" s="75">
        <f>C57/$C$61</f>
        <v>0.2387589177473777</v>
      </c>
      <c r="E57" s="74">
        <f>SUM(E30:E56)</f>
        <v>79537</v>
      </c>
      <c r="F57" s="75">
        <f>E57/$E$61</f>
        <v>0.20937180823619841</v>
      </c>
      <c r="G57" s="74">
        <f t="shared" si="7"/>
        <v>-7711</v>
      </c>
      <c r="H57" s="75">
        <f>G57/C57</f>
        <v>-8.8380249403997801E-2</v>
      </c>
    </row>
    <row r="58" spans="2:8">
      <c r="C58" s="44"/>
      <c r="E58" s="44"/>
      <c r="H58" s="76"/>
    </row>
    <row r="59" spans="2:8">
      <c r="B59" s="370" t="s">
        <v>146</v>
      </c>
      <c r="C59" s="371">
        <v>3207</v>
      </c>
      <c r="D59" s="372">
        <f>C59/$C$61</f>
        <v>8.7761306759563569E-3</v>
      </c>
      <c r="E59" s="371">
        <v>3692</v>
      </c>
      <c r="F59" s="372">
        <f>E59/$E$61</f>
        <v>9.718756251908477E-3</v>
      </c>
      <c r="G59" s="371">
        <f>E59-C59</f>
        <v>485</v>
      </c>
      <c r="H59" s="373">
        <f>G59/C59</f>
        <v>0.15123168069847209</v>
      </c>
    </row>
    <row r="60" spans="2:8">
      <c r="C60" s="44"/>
      <c r="E60" s="44"/>
      <c r="H60" s="76"/>
    </row>
    <row r="61" spans="2:8" ht="15.75">
      <c r="B61" s="374" t="s">
        <v>6</v>
      </c>
      <c r="C61" s="375">
        <f>C59+C57+C27+C13</f>
        <v>365423</v>
      </c>
      <c r="D61" s="376">
        <f>D59+D57+D27+D13</f>
        <v>1</v>
      </c>
      <c r="E61" s="375">
        <f>E59+E57+E27+E13</f>
        <v>379884</v>
      </c>
      <c r="F61" s="376">
        <f>F59+F57+F27+F13</f>
        <v>1</v>
      </c>
      <c r="G61" s="377">
        <f>E61-C61</f>
        <v>14461</v>
      </c>
      <c r="H61" s="376">
        <f>G61/C61</f>
        <v>3.9573316403182068E-2</v>
      </c>
    </row>
    <row r="63" spans="2:8" ht="15">
      <c r="C63" s="79"/>
    </row>
    <row r="64" spans="2:8">
      <c r="C64" s="44"/>
    </row>
  </sheetData>
  <mergeCells count="7">
    <mergeCell ref="B29:H29"/>
    <mergeCell ref="B6:B7"/>
    <mergeCell ref="C6:D6"/>
    <mergeCell ref="E6:F6"/>
    <mergeCell ref="G6:H6"/>
    <mergeCell ref="B15:H15"/>
    <mergeCell ref="B9:H9"/>
  </mergeCells>
  <pageMargins left="0.47244094488188981" right="0.31496062992125984" top="0" bottom="0.15748031496062992" header="0" footer="0.27559055118110237"/>
  <pageSetup scale="90" orientation="portrait" r:id="rId1"/>
  <headerFooter>
    <oddFooter>&amp;CBARÓMETRO TURÍSTICO DE LA RIVIERA MAYA
FIDEICOMISO DE PROMOCIÓN TURÍSTICA DE LA RIVIERA MAYA&amp;R24</oddFooter>
  </headerFooter>
  <ignoredErrors>
    <ignoredError sqref="D13 D27 D57" formula="1"/>
  </ignoredErrors>
  <drawing r:id="rId2"/>
</worksheet>
</file>

<file path=xl/worksheets/sheet26.xml><?xml version="1.0" encoding="utf-8"?>
<worksheet xmlns="http://schemas.openxmlformats.org/spreadsheetml/2006/main" xmlns:r="http://schemas.openxmlformats.org/officeDocument/2006/relationships">
  <sheetPr>
    <pageSetUpPr fitToPage="1"/>
  </sheetPr>
  <dimension ref="B3:I64"/>
  <sheetViews>
    <sheetView topLeftCell="A43" workbookViewId="0">
      <selection activeCell="I64" sqref="I64"/>
    </sheetView>
  </sheetViews>
  <sheetFormatPr baseColWidth="10" defaultRowHeight="12.75"/>
  <cols>
    <col min="1" max="1" width="2.28515625" style="7" customWidth="1"/>
    <col min="2" max="2" width="19" style="7" customWidth="1"/>
    <col min="3" max="3" width="13.5703125" style="7" customWidth="1"/>
    <col min="4" max="4" width="14" style="7" bestFit="1" customWidth="1"/>
    <col min="5" max="5" width="13.85546875" style="7" customWidth="1"/>
    <col min="6" max="6" width="14" style="7" bestFit="1" customWidth="1"/>
    <col min="7" max="7" width="12.140625" style="7" bestFit="1" customWidth="1"/>
    <col min="8" max="8" width="12.7109375" style="7" customWidth="1"/>
    <col min="9" max="16384" width="11.42578125" style="7"/>
  </cols>
  <sheetData>
    <row r="3" spans="2:9" ht="15.75">
      <c r="C3" s="225"/>
      <c r="D3" s="225"/>
      <c r="E3" s="225"/>
      <c r="F3" s="123" t="s">
        <v>384</v>
      </c>
      <c r="G3" s="225"/>
      <c r="H3" s="225"/>
    </row>
    <row r="4" spans="2:9" ht="15.75">
      <c r="C4" s="225"/>
      <c r="D4" s="225"/>
      <c r="E4" s="225"/>
      <c r="F4" s="417" t="s">
        <v>428</v>
      </c>
      <c r="G4" s="225"/>
      <c r="H4" s="225"/>
    </row>
    <row r="5" spans="2:9" ht="11.25" customHeight="1"/>
    <row r="6" spans="2:9">
      <c r="B6" s="526" t="s">
        <v>277</v>
      </c>
      <c r="C6" s="528">
        <v>2013</v>
      </c>
      <c r="D6" s="529"/>
      <c r="E6" s="528">
        <v>2014</v>
      </c>
      <c r="F6" s="529"/>
      <c r="G6" s="528" t="s">
        <v>160</v>
      </c>
      <c r="H6" s="529"/>
    </row>
    <row r="7" spans="2:9">
      <c r="B7" s="527"/>
      <c r="C7" s="367"/>
      <c r="D7" s="368" t="s">
        <v>159</v>
      </c>
      <c r="E7" s="367"/>
      <c r="F7" s="368" t="s">
        <v>159</v>
      </c>
      <c r="G7" s="367"/>
      <c r="H7" s="369" t="s">
        <v>33</v>
      </c>
      <c r="I7" s="5"/>
    </row>
    <row r="8" spans="2:9" s="9" customFormat="1">
      <c r="B8" s="66"/>
      <c r="C8" s="31"/>
      <c r="D8" s="31"/>
      <c r="E8" s="31"/>
      <c r="F8" s="31"/>
      <c r="G8" s="31"/>
      <c r="H8" s="67"/>
      <c r="I8" s="31"/>
    </row>
    <row r="9" spans="2:9" ht="15">
      <c r="B9" s="523" t="s">
        <v>145</v>
      </c>
      <c r="C9" s="524"/>
      <c r="D9" s="524"/>
      <c r="E9" s="524"/>
      <c r="F9" s="524"/>
      <c r="G9" s="524"/>
      <c r="H9" s="525"/>
    </row>
    <row r="10" spans="2:9">
      <c r="B10" s="228" t="s">
        <v>148</v>
      </c>
      <c r="C10" s="68">
        <v>711029</v>
      </c>
      <c r="D10" s="229">
        <f>C10/$C$61</f>
        <v>0.1709970936489556</v>
      </c>
      <c r="E10" s="68">
        <f>SUM('PROCEDENCIA ENERO - DICIEMBRE'!C11)</f>
        <v>731095</v>
      </c>
      <c r="F10" s="229">
        <f>E10/$E$61</f>
        <v>0.16614957154434482</v>
      </c>
      <c r="G10" s="69">
        <f>E10-C10</f>
        <v>20066</v>
      </c>
      <c r="H10" s="229">
        <f>G10/C10</f>
        <v>2.8221071151809562E-2</v>
      </c>
    </row>
    <row r="11" spans="2:9">
      <c r="B11" s="70" t="s">
        <v>76</v>
      </c>
      <c r="C11" s="71">
        <v>1274873</v>
      </c>
      <c r="D11" s="72">
        <f>C11/$C$61</f>
        <v>0.3065973086491901</v>
      </c>
      <c r="E11" s="68">
        <f>SUM('PROCEDENCIA ENERO - DICIEMBRE'!C12)</f>
        <v>1549503</v>
      </c>
      <c r="F11" s="72">
        <f>E11/$E$61</f>
        <v>0.35214200556244662</v>
      </c>
      <c r="G11" s="71">
        <f>E11-C11</f>
        <v>274630</v>
      </c>
      <c r="H11" s="72">
        <f>G11/C11</f>
        <v>0.21541753570747832</v>
      </c>
    </row>
    <row r="12" spans="2:9">
      <c r="B12" s="70" t="s">
        <v>78</v>
      </c>
      <c r="C12" s="71">
        <v>887593</v>
      </c>
      <c r="D12" s="72">
        <f>C12/$C$61</f>
        <v>0.21345939946634729</v>
      </c>
      <c r="E12" s="68">
        <f>SUM('PROCEDENCIA ENERO - DICIEMBRE'!C13)</f>
        <v>848344</v>
      </c>
      <c r="F12" s="72">
        <f>E12/$E$61</f>
        <v>0.19279572712467688</v>
      </c>
      <c r="G12" s="71">
        <f>E12-C12</f>
        <v>-39249</v>
      </c>
      <c r="H12" s="72">
        <f>G12/C12</f>
        <v>-4.4219591637158023E-2</v>
      </c>
    </row>
    <row r="13" spans="2:9">
      <c r="B13" s="73" t="s">
        <v>34</v>
      </c>
      <c r="C13" s="74">
        <f>SUM(C10:C12)</f>
        <v>2873495</v>
      </c>
      <c r="D13" s="75">
        <f>C13/$C$61</f>
        <v>0.69105380176449294</v>
      </c>
      <c r="E13" s="74">
        <f>SUM(E10:E12)</f>
        <v>3128942</v>
      </c>
      <c r="F13" s="75">
        <f>E13/$E$61</f>
        <v>0.71108730423146838</v>
      </c>
      <c r="G13" s="74">
        <f>E13-C13</f>
        <v>255447</v>
      </c>
      <c r="H13" s="75">
        <f>G13/C13</f>
        <v>8.8897666430601069E-2</v>
      </c>
    </row>
    <row r="14" spans="2:9" ht="6" customHeight="1">
      <c r="C14" s="44"/>
      <c r="D14" s="76"/>
      <c r="E14" s="44"/>
      <c r="H14" s="76"/>
    </row>
    <row r="15" spans="2:9" ht="15">
      <c r="B15" s="523" t="s">
        <v>10</v>
      </c>
      <c r="C15" s="524"/>
      <c r="D15" s="524"/>
      <c r="E15" s="524"/>
      <c r="F15" s="524"/>
      <c r="G15" s="524"/>
      <c r="H15" s="525"/>
    </row>
    <row r="16" spans="2:9">
      <c r="B16" s="77" t="s">
        <v>100</v>
      </c>
      <c r="C16" s="69">
        <v>145462</v>
      </c>
      <c r="D16" s="78">
        <f>C16/$C$61</f>
        <v>3.4982510187860666E-2</v>
      </c>
      <c r="E16" s="68">
        <f>SUM('PROCEDENCIA ENERO - DICIEMBRE'!C30)</f>
        <v>109122</v>
      </c>
      <c r="F16" s="78">
        <f>E16/$E$61</f>
        <v>2.4799203312923759E-2</v>
      </c>
      <c r="G16" s="68">
        <f>E16-C16</f>
        <v>-36340</v>
      </c>
      <c r="H16" s="78">
        <f>G16/C16</f>
        <v>-0.24982469648430519</v>
      </c>
    </row>
    <row r="17" spans="2:8">
      <c r="B17" s="70" t="s">
        <v>102</v>
      </c>
      <c r="C17" s="71">
        <v>549</v>
      </c>
      <c r="D17" s="78">
        <f t="shared" ref="D17:D27" si="0">C17/$C$61</f>
        <v>1.3203034533510816E-4</v>
      </c>
      <c r="E17" s="68">
        <f>SUM('PROCEDENCIA ENERO - DICIEMBRE'!C31)</f>
        <v>809</v>
      </c>
      <c r="F17" s="72">
        <f t="shared" ref="F17:F26" si="1">E17/$E$61</f>
        <v>1.8385436007546893E-4</v>
      </c>
      <c r="G17" s="71">
        <f>E17-C17</f>
        <v>260</v>
      </c>
      <c r="H17" s="72">
        <f>G17/C17</f>
        <v>0.47358834244080145</v>
      </c>
    </row>
    <row r="18" spans="2:8">
      <c r="B18" s="70" t="s">
        <v>105</v>
      </c>
      <c r="C18" s="71">
        <v>14253</v>
      </c>
      <c r="D18" s="78">
        <f t="shared" si="0"/>
        <v>3.4277386376344201E-3</v>
      </c>
      <c r="E18" s="68">
        <f>SUM('PROCEDENCIA ENERO - DICIEMBRE'!C32)</f>
        <v>20425</v>
      </c>
      <c r="F18" s="72">
        <f t="shared" si="1"/>
        <v>4.6418112540685449E-3</v>
      </c>
      <c r="G18" s="71">
        <f t="shared" ref="G18:G26" si="2">E18-C18</f>
        <v>6172</v>
      </c>
      <c r="H18" s="72">
        <f t="shared" ref="H18:H26" si="3">G18/C18</f>
        <v>0.43303164246123621</v>
      </c>
    </row>
    <row r="19" spans="2:8">
      <c r="B19" s="70" t="s">
        <v>108</v>
      </c>
      <c r="C19" s="71">
        <v>33679</v>
      </c>
      <c r="D19" s="78">
        <f t="shared" si="0"/>
        <v>8.0995446275794313E-3</v>
      </c>
      <c r="E19" s="68">
        <f>SUM('PROCEDENCIA ENERO - DICIEMBRE'!C33)</f>
        <v>40624</v>
      </c>
      <c r="F19" s="72">
        <f t="shared" si="1"/>
        <v>9.2322614631716315E-3</v>
      </c>
      <c r="G19" s="71">
        <f t="shared" si="2"/>
        <v>6945</v>
      </c>
      <c r="H19" s="72">
        <f t="shared" si="3"/>
        <v>0.20621158585468691</v>
      </c>
    </row>
    <row r="20" spans="2:8">
      <c r="B20" s="70" t="s">
        <v>111</v>
      </c>
      <c r="C20" s="71">
        <v>15853</v>
      </c>
      <c r="D20" s="78">
        <f t="shared" si="0"/>
        <v>3.8125265293214388E-3</v>
      </c>
      <c r="E20" s="68">
        <f>SUM('PROCEDENCIA ENERO - DICIEMBRE'!C34)</f>
        <v>28740</v>
      </c>
      <c r="F20" s="72">
        <f t="shared" si="1"/>
        <v>6.531488638527783E-3</v>
      </c>
      <c r="G20" s="71">
        <f t="shared" si="2"/>
        <v>12887</v>
      </c>
      <c r="H20" s="72">
        <f t="shared" si="3"/>
        <v>0.81290607456002018</v>
      </c>
    </row>
    <row r="21" spans="2:8">
      <c r="B21" s="70" t="s">
        <v>113</v>
      </c>
      <c r="C21" s="71">
        <v>1265</v>
      </c>
      <c r="D21" s="78">
        <f t="shared" si="0"/>
        <v>3.0422292686504889E-4</v>
      </c>
      <c r="E21" s="68">
        <f>SUM('PROCEDENCIA ENERO - DICIEMBRE'!C35)</f>
        <v>2473</v>
      </c>
      <c r="F21" s="72">
        <f t="shared" si="1"/>
        <v>5.6201709822822573E-4</v>
      </c>
      <c r="G21" s="71">
        <f t="shared" si="2"/>
        <v>1208</v>
      </c>
      <c r="H21" s="72">
        <f t="shared" si="3"/>
        <v>0.95494071146245063</v>
      </c>
    </row>
    <row r="22" spans="2:8">
      <c r="B22" s="70" t="s">
        <v>114</v>
      </c>
      <c r="C22" s="71">
        <v>1242</v>
      </c>
      <c r="D22" s="78">
        <f t="shared" si="0"/>
        <v>2.9869160092204798E-4</v>
      </c>
      <c r="E22" s="68">
        <f>SUM('PROCEDENCIA ENERO - DICIEMBRE'!C36)</f>
        <v>2152</v>
      </c>
      <c r="F22" s="72">
        <f t="shared" si="1"/>
        <v>4.8906623347640186E-4</v>
      </c>
      <c r="G22" s="71">
        <f>E22-C22</f>
        <v>910</v>
      </c>
      <c r="H22" s="72">
        <f>G22/C22</f>
        <v>0.73268921095008055</v>
      </c>
    </row>
    <row r="23" spans="2:8">
      <c r="B23" s="70" t="s">
        <v>115</v>
      </c>
      <c r="C23" s="71">
        <v>15274</v>
      </c>
      <c r="D23" s="78">
        <f t="shared" si="0"/>
        <v>3.6732814110171986E-3</v>
      </c>
      <c r="E23" s="68">
        <f>SUM('PROCEDENCIA ENERO - DICIEMBRE'!C37)</f>
        <v>16480</v>
      </c>
      <c r="F23" s="72">
        <f t="shared" si="1"/>
        <v>3.745265579782111E-3</v>
      </c>
      <c r="G23" s="71">
        <f t="shared" si="2"/>
        <v>1206</v>
      </c>
      <c r="H23" s="72">
        <f t="shared" si="3"/>
        <v>7.8957705905460265E-2</v>
      </c>
    </row>
    <row r="24" spans="2:8">
      <c r="B24" s="70" t="s">
        <v>116</v>
      </c>
      <c r="C24" s="71">
        <v>8786</v>
      </c>
      <c r="D24" s="78">
        <f t="shared" si="0"/>
        <v>2.1129665102263395E-3</v>
      </c>
      <c r="E24" s="68">
        <f>SUM('PROCEDENCIA ENERO - DICIEMBRE'!C38)</f>
        <v>10737</v>
      </c>
      <c r="F24" s="72">
        <f t="shared" si="1"/>
        <v>2.4401041583810997E-3</v>
      </c>
      <c r="G24" s="71">
        <f t="shared" si="2"/>
        <v>1951</v>
      </c>
      <c r="H24" s="72">
        <f t="shared" si="3"/>
        <v>0.22205781925791032</v>
      </c>
    </row>
    <row r="25" spans="2:8">
      <c r="B25" s="70" t="s">
        <v>117</v>
      </c>
      <c r="C25" s="71">
        <v>7870</v>
      </c>
      <c r="D25" s="78">
        <f t="shared" si="0"/>
        <v>1.8926754422355216E-3</v>
      </c>
      <c r="E25" s="68">
        <f>SUM('PROCEDENCIA ENERO - DICIEMBRE'!C39)</f>
        <v>7644</v>
      </c>
      <c r="F25" s="72">
        <f t="shared" si="1"/>
        <v>1.7371850783892268E-3</v>
      </c>
      <c r="G25" s="71">
        <f t="shared" si="2"/>
        <v>-226</v>
      </c>
      <c r="H25" s="72">
        <f t="shared" si="3"/>
        <v>-2.8716645489199492E-2</v>
      </c>
    </row>
    <row r="26" spans="2:8">
      <c r="B26" s="70" t="s">
        <v>86</v>
      </c>
      <c r="C26" s="71">
        <v>1996</v>
      </c>
      <c r="D26" s="78">
        <f t="shared" si="0"/>
        <v>4.8002289487955537E-4</v>
      </c>
      <c r="E26" s="68">
        <f>SUM('PROCEDENCIA ENERO - DICIEMBRE'!C40)</f>
        <v>3257</v>
      </c>
      <c r="F26" s="72">
        <f t="shared" si="1"/>
        <v>7.40189926780967E-4</v>
      </c>
      <c r="G26" s="71">
        <f t="shared" si="2"/>
        <v>1261</v>
      </c>
      <c r="H26" s="72">
        <f t="shared" si="3"/>
        <v>0.63176352705410821</v>
      </c>
    </row>
    <row r="27" spans="2:8">
      <c r="B27" s="73" t="s">
        <v>34</v>
      </c>
      <c r="C27" s="74">
        <f>SUM(C16:C26)</f>
        <v>246229</v>
      </c>
      <c r="D27" s="230">
        <f t="shared" si="0"/>
        <v>5.9216211113876774E-2</v>
      </c>
      <c r="E27" s="74">
        <f>SUM(E16:E26)</f>
        <v>242463</v>
      </c>
      <c r="F27" s="75">
        <f>E27/$E$61</f>
        <v>5.510244710380522E-2</v>
      </c>
      <c r="G27" s="74">
        <f>E27-C27</f>
        <v>-3766</v>
      </c>
      <c r="H27" s="75">
        <f>G27/C27</f>
        <v>-1.5294705335277324E-2</v>
      </c>
    </row>
    <row r="28" spans="2:8">
      <c r="C28" s="44"/>
      <c r="D28" s="76"/>
      <c r="E28" s="44"/>
      <c r="H28" s="76"/>
    </row>
    <row r="29" spans="2:8" ht="15">
      <c r="B29" s="523" t="s">
        <v>9</v>
      </c>
      <c r="C29" s="524"/>
      <c r="D29" s="524"/>
      <c r="E29" s="524"/>
      <c r="F29" s="524"/>
      <c r="G29" s="524"/>
      <c r="H29" s="525"/>
    </row>
    <row r="30" spans="2:8">
      <c r="B30" s="77" t="s">
        <v>19</v>
      </c>
      <c r="C30" s="68">
        <v>138929</v>
      </c>
      <c r="D30" s="78">
        <f>C30/$C$61</f>
        <v>3.3411373127616106E-2</v>
      </c>
      <c r="E30" s="68">
        <f>SUM('PROCEDENCIA ENERO - DICIEMBRE'!K10)</f>
        <v>137394</v>
      </c>
      <c r="F30" s="78">
        <f>E30/$E$61</f>
        <v>3.1224333681346077E-2</v>
      </c>
      <c r="G30" s="68">
        <f>E30-C30</f>
        <v>-1535</v>
      </c>
      <c r="H30" s="78">
        <f>G30/C30</f>
        <v>-1.1048809103930786E-2</v>
      </c>
    </row>
    <row r="31" spans="2:8">
      <c r="B31" s="70" t="s">
        <v>20</v>
      </c>
      <c r="C31" s="71">
        <v>4031</v>
      </c>
      <c r="D31" s="72">
        <f t="shared" ref="D31:D56" si="4">C31/$C$61</f>
        <v>9.6942499461898177E-4</v>
      </c>
      <c r="E31" s="68">
        <f>SUM('PROCEDENCIA ENERO - DICIEMBRE'!K11)</f>
        <v>3767</v>
      </c>
      <c r="F31" s="72">
        <f t="shared" ref="F31:F55" si="5">E31/$E$61</f>
        <v>8.5609316984461238E-4</v>
      </c>
      <c r="G31" s="71">
        <f>E31-C31</f>
        <v>-264</v>
      </c>
      <c r="H31" s="72">
        <f t="shared" ref="H31:H54" si="6">G31/C31</f>
        <v>-6.5492433639295466E-2</v>
      </c>
    </row>
    <row r="32" spans="2:8">
      <c r="B32" s="70" t="s">
        <v>147</v>
      </c>
      <c r="C32" s="71">
        <v>16266</v>
      </c>
      <c r="D32" s="72">
        <f t="shared" si="4"/>
        <v>3.9118499038631504E-3</v>
      </c>
      <c r="E32" s="68">
        <f>SUM('PROCEDENCIA ENERO - DICIEMBRE'!K12)</f>
        <v>17603</v>
      </c>
      <c r="F32" s="72">
        <f t="shared" si="5"/>
        <v>4.0004799757830398E-3</v>
      </c>
      <c r="G32" s="71">
        <f t="shared" ref="G32:G57" si="7">E32-C32</f>
        <v>1337</v>
      </c>
      <c r="H32" s="72">
        <f t="shared" si="6"/>
        <v>8.2195991639001598E-2</v>
      </c>
    </row>
    <row r="33" spans="2:8">
      <c r="B33" s="70" t="s">
        <v>80</v>
      </c>
      <c r="C33" s="71">
        <v>293</v>
      </c>
      <c r="D33" s="72">
        <f t="shared" si="4"/>
        <v>7.0464282665185239E-5</v>
      </c>
      <c r="E33" s="68">
        <f>SUM('PROCEDENCIA ENERO - DICIEMBRE'!K13)</f>
        <v>246</v>
      </c>
      <c r="F33" s="72">
        <f t="shared" si="5"/>
        <v>5.5906270183640736E-5</v>
      </c>
      <c r="G33" s="71">
        <f t="shared" si="7"/>
        <v>-47</v>
      </c>
      <c r="H33" s="72">
        <f t="shared" si="6"/>
        <v>-0.16040955631399317</v>
      </c>
    </row>
    <row r="34" spans="2:8">
      <c r="B34" s="70" t="s">
        <v>21</v>
      </c>
      <c r="C34" s="71">
        <v>1733</v>
      </c>
      <c r="D34" s="72">
        <f t="shared" si="4"/>
        <v>4.1677338518350174E-4</v>
      </c>
      <c r="E34" s="68">
        <f>SUM('PROCEDENCIA ENERO - DICIEMBRE'!K14)</f>
        <v>1398</v>
      </c>
      <c r="F34" s="72">
        <f t="shared" si="5"/>
        <v>3.1771124275093392E-4</v>
      </c>
      <c r="G34" s="71">
        <f t="shared" si="7"/>
        <v>-335</v>
      </c>
      <c r="H34" s="72">
        <f>G34/C34</f>
        <v>-0.19330640507789959</v>
      </c>
    </row>
    <row r="35" spans="2:8">
      <c r="B35" s="70" t="s">
        <v>22</v>
      </c>
      <c r="C35" s="71">
        <v>170954</v>
      </c>
      <c r="D35" s="72">
        <f t="shared" si="4"/>
        <v>4.1113143272164081E-2</v>
      </c>
      <c r="E35" s="68">
        <f>SUM('PROCEDENCIA ENERO - DICIEMBRE'!K15)</f>
        <v>168563</v>
      </c>
      <c r="F35" s="72">
        <f t="shared" si="5"/>
        <v>3.8307839922622086E-2</v>
      </c>
      <c r="G35" s="71">
        <f t="shared" si="7"/>
        <v>-2391</v>
      </c>
      <c r="H35" s="72">
        <f t="shared" si="6"/>
        <v>-1.3986218514922143E-2</v>
      </c>
    </row>
    <row r="36" spans="2:8">
      <c r="B36" s="70" t="s">
        <v>23</v>
      </c>
      <c r="C36" s="71">
        <v>3232</v>
      </c>
      <c r="D36" s="72">
        <f t="shared" si="4"/>
        <v>7.77271541207777E-4</v>
      </c>
      <c r="E36" s="68">
        <f>SUM('PROCEDENCIA ENERO - DICIEMBRE'!K16)</f>
        <v>2982</v>
      </c>
      <c r="F36" s="72">
        <f t="shared" si="5"/>
        <v>6.7769308003096205E-4</v>
      </c>
      <c r="G36" s="71">
        <f t="shared" si="7"/>
        <v>-250</v>
      </c>
      <c r="H36" s="72">
        <f t="shared" si="6"/>
        <v>-7.7351485148514851E-2</v>
      </c>
    </row>
    <row r="37" spans="2:8">
      <c r="B37" s="70" t="s">
        <v>24</v>
      </c>
      <c r="C37" s="71">
        <v>77930</v>
      </c>
      <c r="D37" s="72">
        <f t="shared" si="4"/>
        <v>1.8741575249480839E-2</v>
      </c>
      <c r="E37" s="68">
        <f>SUM('PROCEDENCIA ENERO - DICIEMBRE'!K17)</f>
        <v>80132</v>
      </c>
      <c r="F37" s="72">
        <f t="shared" si="5"/>
        <v>1.8210899359168697E-2</v>
      </c>
      <c r="G37" s="71">
        <f t="shared" si="7"/>
        <v>2202</v>
      </c>
      <c r="H37" s="72">
        <f t="shared" si="6"/>
        <v>2.8256127293725137E-2</v>
      </c>
    </row>
    <row r="38" spans="2:8">
      <c r="B38" s="70" t="s">
        <v>25</v>
      </c>
      <c r="C38" s="71">
        <v>298900</v>
      </c>
      <c r="D38" s="72">
        <f t="shared" si="4"/>
        <v>7.1883188015781113E-2</v>
      </c>
      <c r="E38" s="68">
        <f>SUM('PROCEDENCIA ENERO - DICIEMBRE'!K18)</f>
        <v>311878</v>
      </c>
      <c r="F38" s="72">
        <f t="shared" si="5"/>
        <v>7.0877787529810998E-2</v>
      </c>
      <c r="G38" s="71">
        <f t="shared" si="7"/>
        <v>12978</v>
      </c>
      <c r="H38" s="72">
        <f t="shared" si="6"/>
        <v>4.3419203747072602E-2</v>
      </c>
    </row>
    <row r="39" spans="2:8">
      <c r="B39" s="70" t="s">
        <v>56</v>
      </c>
      <c r="C39" s="71">
        <v>335</v>
      </c>
      <c r="D39" s="72">
        <f t="shared" si="4"/>
        <v>8.0564964821969466E-5</v>
      </c>
      <c r="E39" s="68">
        <f>SUM('PROCEDENCIA ENERO - DICIEMBRE'!K19)</f>
        <v>492</v>
      </c>
      <c r="F39" s="72">
        <f>E39/$E$61</f>
        <v>1.1181254036728147E-4</v>
      </c>
      <c r="G39" s="71">
        <f t="shared" si="7"/>
        <v>157</v>
      </c>
      <c r="H39" s="72">
        <f>G39/C39</f>
        <v>0.46865671641791046</v>
      </c>
    </row>
    <row r="40" spans="2:8">
      <c r="B40" s="70" t="s">
        <v>26</v>
      </c>
      <c r="C40" s="71">
        <v>36171</v>
      </c>
      <c r="D40" s="72">
        <f t="shared" si="4"/>
        <v>8.6988517688819621E-3</v>
      </c>
      <c r="E40" s="68">
        <f>SUM('PROCEDENCIA ENERO - DICIEMBRE'!K20)</f>
        <v>37827</v>
      </c>
      <c r="F40" s="72">
        <f t="shared" si="5"/>
        <v>8.5966117164088546E-3</v>
      </c>
      <c r="G40" s="71">
        <f t="shared" si="7"/>
        <v>1656</v>
      </c>
      <c r="H40" s="72">
        <f t="shared" si="6"/>
        <v>4.5782532968400097E-2</v>
      </c>
    </row>
    <row r="41" spans="2:8">
      <c r="B41" s="70" t="s">
        <v>90</v>
      </c>
      <c r="C41" s="71">
        <v>496</v>
      </c>
      <c r="D41" s="72">
        <f t="shared" si="4"/>
        <v>1.1928424642297569E-4</v>
      </c>
      <c r="E41" s="68">
        <f>SUM('PROCEDENCIA ENERO - DICIEMBRE'!K21)</f>
        <v>519</v>
      </c>
      <c r="F41" s="72">
        <f t="shared" si="5"/>
        <v>1.1794859441182741E-4</v>
      </c>
      <c r="G41" s="71">
        <f t="shared" si="7"/>
        <v>23</v>
      </c>
      <c r="H41" s="72">
        <f t="shared" si="6"/>
        <v>4.6370967741935484E-2</v>
      </c>
    </row>
    <row r="42" spans="2:8">
      <c r="B42" s="70" t="s">
        <v>43</v>
      </c>
      <c r="C42" s="71">
        <v>3349</v>
      </c>
      <c r="D42" s="72">
        <f t="shared" si="4"/>
        <v>8.0540915578739024E-4</v>
      </c>
      <c r="E42" s="68">
        <f>SUM('PROCEDENCIA ENERO - DICIEMBRE'!K22)</f>
        <v>3330</v>
      </c>
      <c r="F42" s="72">
        <f t="shared" si="5"/>
        <v>7.5677999882733189E-4</v>
      </c>
      <c r="G42" s="71">
        <f t="shared" si="7"/>
        <v>-19</v>
      </c>
      <c r="H42" s="72">
        <f>G42/C42</f>
        <v>-5.6733353239773066E-3</v>
      </c>
    </row>
    <row r="43" spans="2:8">
      <c r="B43" s="70" t="s">
        <v>95</v>
      </c>
      <c r="C43" s="71">
        <v>204</v>
      </c>
      <c r="D43" s="72">
        <f t="shared" si="4"/>
        <v>4.9060456190094836E-5</v>
      </c>
      <c r="E43" s="68">
        <f>SUM('PROCEDENCIA ENERO - DICIEMBRE'!K23)</f>
        <v>317</v>
      </c>
      <c r="F43" s="72">
        <f>E43/$E$61</f>
        <v>7.2041819708187446E-5</v>
      </c>
      <c r="G43" s="71">
        <f t="shared" si="7"/>
        <v>113</v>
      </c>
      <c r="H43" s="72">
        <f>G43/C43</f>
        <v>0.55392156862745101</v>
      </c>
    </row>
    <row r="44" spans="2:8">
      <c r="B44" s="70" t="s">
        <v>27</v>
      </c>
      <c r="C44" s="71">
        <v>93051</v>
      </c>
      <c r="D44" s="72">
        <f t="shared" si="4"/>
        <v>2.2378061318355465E-2</v>
      </c>
      <c r="E44" s="68">
        <f>SUM('PROCEDENCIA ENERO - DICIEMBRE'!K24)</f>
        <v>92250</v>
      </c>
      <c r="F44" s="72">
        <f t="shared" si="5"/>
        <v>2.0964851318865274E-2</v>
      </c>
      <c r="G44" s="71">
        <f t="shared" si="7"/>
        <v>-801</v>
      </c>
      <c r="H44" s="72">
        <f>G44/C44</f>
        <v>-8.6081826095367065E-3</v>
      </c>
    </row>
    <row r="45" spans="2:8">
      <c r="B45" s="70" t="s">
        <v>57</v>
      </c>
      <c r="C45" s="71">
        <v>215</v>
      </c>
      <c r="D45" s="72">
        <f t="shared" si="4"/>
        <v>5.1705872945443091E-5</v>
      </c>
      <c r="E45" s="68">
        <f>SUM('PROCEDENCIA ENERO - DICIEMBRE'!K25)</f>
        <v>325</v>
      </c>
      <c r="F45" s="72">
        <f t="shared" si="5"/>
        <v>7.3859909795460322E-5</v>
      </c>
      <c r="G45" s="71">
        <f t="shared" si="7"/>
        <v>110</v>
      </c>
      <c r="H45" s="72">
        <f t="shared" si="6"/>
        <v>0.51162790697674421</v>
      </c>
    </row>
    <row r="46" spans="2:8">
      <c r="B46" s="70" t="s">
        <v>96</v>
      </c>
      <c r="C46" s="71">
        <v>169</v>
      </c>
      <c r="D46" s="72">
        <f t="shared" si="4"/>
        <v>4.0643221059441311E-5</v>
      </c>
      <c r="E46" s="68">
        <f>SUM('PROCEDENCIA ENERO - DICIEMBRE'!K26)</f>
        <v>180</v>
      </c>
      <c r="F46" s="72">
        <f t="shared" si="5"/>
        <v>4.0907026963639559E-5</v>
      </c>
      <c r="G46" s="71">
        <f t="shared" si="7"/>
        <v>11</v>
      </c>
      <c r="H46" s="72">
        <f>G46/C46</f>
        <v>6.5088757396449703E-2</v>
      </c>
    </row>
    <row r="47" spans="2:8">
      <c r="B47" s="70" t="s">
        <v>28</v>
      </c>
      <c r="C47" s="71">
        <v>3862</v>
      </c>
      <c r="D47" s="72">
        <f t="shared" si="4"/>
        <v>9.2878177355954048E-4</v>
      </c>
      <c r="E47" s="68">
        <f>SUM('PROCEDENCIA ENERO - DICIEMBRE'!K27)</f>
        <v>7409</v>
      </c>
      <c r="F47" s="72">
        <f t="shared" si="5"/>
        <v>1.6837786820755863E-3</v>
      </c>
      <c r="G47" s="71">
        <f t="shared" si="7"/>
        <v>3547</v>
      </c>
      <c r="H47" s="72">
        <f t="shared" si="6"/>
        <v>0.91843604350077679</v>
      </c>
    </row>
    <row r="48" spans="2:8">
      <c r="B48" s="70" t="s">
        <v>47</v>
      </c>
      <c r="C48" s="71">
        <v>3061</v>
      </c>
      <c r="D48" s="72">
        <f t="shared" si="4"/>
        <v>7.3614733528372693E-4</v>
      </c>
      <c r="E48" s="68">
        <f>SUM('PROCEDENCIA ENERO - DICIEMBRE'!K28)</f>
        <v>5740</v>
      </c>
      <c r="F48" s="72">
        <f t="shared" si="5"/>
        <v>1.3044796376182838E-3</v>
      </c>
      <c r="G48" s="71">
        <f t="shared" si="7"/>
        <v>2679</v>
      </c>
      <c r="H48" s="72">
        <f t="shared" si="6"/>
        <v>0.87520418163998692</v>
      </c>
    </row>
    <row r="49" spans="2:8">
      <c r="B49" s="70" t="s">
        <v>29</v>
      </c>
      <c r="C49" s="71">
        <v>1714</v>
      </c>
      <c r="D49" s="72">
        <f t="shared" si="4"/>
        <v>4.1220402896971839E-4</v>
      </c>
      <c r="E49" s="68">
        <f>SUM('PROCEDENCIA ENERO - DICIEMBRE'!K29)</f>
        <v>2446</v>
      </c>
      <c r="F49" s="72">
        <f t="shared" si="5"/>
        <v>5.5588104418367987E-4</v>
      </c>
      <c r="G49" s="71">
        <f t="shared" si="7"/>
        <v>732</v>
      </c>
      <c r="H49" s="72">
        <f t="shared" si="6"/>
        <v>0.42707117852975496</v>
      </c>
    </row>
    <row r="50" spans="2:8">
      <c r="B50" s="70" t="s">
        <v>46</v>
      </c>
      <c r="C50" s="71">
        <v>1609</v>
      </c>
      <c r="D50" s="72">
        <f t="shared" si="4"/>
        <v>3.8695232357775783E-4</v>
      </c>
      <c r="E50" s="68">
        <f>SUM('PROCEDENCIA ENERO - DICIEMBRE'!K30)</f>
        <v>1115</v>
      </c>
      <c r="F50" s="72">
        <f t="shared" si="5"/>
        <v>2.5339630591365619E-4</v>
      </c>
      <c r="G50" s="71">
        <f t="shared" si="7"/>
        <v>-494</v>
      </c>
      <c r="H50" s="72">
        <f>G50/C50</f>
        <v>-0.30702299564947172</v>
      </c>
    </row>
    <row r="51" spans="2:8">
      <c r="B51" s="70" t="s">
        <v>104</v>
      </c>
      <c r="C51" s="71">
        <v>718</v>
      </c>
      <c r="D51" s="72">
        <f t="shared" si="4"/>
        <v>1.7267356639454948E-4</v>
      </c>
      <c r="E51" s="68">
        <f>SUM('PROCEDENCIA ENERO - DICIEMBRE'!K31)</f>
        <v>1106</v>
      </c>
      <c r="F51" s="72">
        <f t="shared" si="5"/>
        <v>2.513509545654742E-4</v>
      </c>
      <c r="G51" s="71">
        <f t="shared" si="7"/>
        <v>388</v>
      </c>
      <c r="H51" s="72">
        <f>G51/C51</f>
        <v>0.54038997214484674</v>
      </c>
    </row>
    <row r="52" spans="2:8">
      <c r="B52" s="70" t="s">
        <v>107</v>
      </c>
      <c r="C52" s="71">
        <v>82236</v>
      </c>
      <c r="D52" s="72">
        <f t="shared" si="4"/>
        <v>1.9777135662983523E-2</v>
      </c>
      <c r="E52" s="68">
        <f>SUM('PROCEDENCIA ENERO - DICIEMBRE'!K32)</f>
        <v>52621</v>
      </c>
      <c r="F52" s="72">
        <f t="shared" si="5"/>
        <v>1.1958714810298208E-2</v>
      </c>
      <c r="G52" s="71">
        <f t="shared" si="7"/>
        <v>-29615</v>
      </c>
      <c r="H52" s="72">
        <f t="shared" si="6"/>
        <v>-0.36012208765017756</v>
      </c>
    </row>
    <row r="53" spans="2:8">
      <c r="B53" s="70" t="s">
        <v>110</v>
      </c>
      <c r="C53" s="71">
        <v>165</v>
      </c>
      <c r="D53" s="72">
        <f t="shared" si="4"/>
        <v>3.9681251330223765E-5</v>
      </c>
      <c r="E53" s="68">
        <f>SUM('PROCEDENCIA ENERO - DICIEMBRE'!K33)</f>
        <v>280</v>
      </c>
      <c r="F53" s="72">
        <f t="shared" si="5"/>
        <v>6.363315305455043E-5</v>
      </c>
      <c r="G53" s="71">
        <f t="shared" si="7"/>
        <v>115</v>
      </c>
      <c r="H53" s="72">
        <f t="shared" si="6"/>
        <v>0.69696969696969702</v>
      </c>
    </row>
    <row r="54" spans="2:8">
      <c r="B54" s="70" t="s">
        <v>30</v>
      </c>
      <c r="C54" s="71">
        <v>33179</v>
      </c>
      <c r="D54" s="72">
        <f t="shared" si="4"/>
        <v>7.9792984114272388E-3</v>
      </c>
      <c r="E54" s="68">
        <f>SUM('PROCEDENCIA ENERO - DICIEMBRE'!K34)</f>
        <v>31584</v>
      </c>
      <c r="F54" s="72">
        <f t="shared" si="5"/>
        <v>7.1778196645532885E-3</v>
      </c>
      <c r="G54" s="71">
        <f t="shared" si="7"/>
        <v>-1595</v>
      </c>
      <c r="H54" s="72">
        <f t="shared" si="6"/>
        <v>-4.8072576027005036E-2</v>
      </c>
    </row>
    <row r="55" spans="2:8">
      <c r="B55" s="70" t="s">
        <v>31</v>
      </c>
      <c r="C55" s="71">
        <v>11620</v>
      </c>
      <c r="D55" s="72">
        <f t="shared" si="4"/>
        <v>2.7945220633769706E-3</v>
      </c>
      <c r="E55" s="68">
        <f>SUM('PROCEDENCIA ENERO - DICIEMBRE'!K35)</f>
        <v>9880</v>
      </c>
      <c r="F55" s="72">
        <f t="shared" si="5"/>
        <v>2.2453412577819938E-3</v>
      </c>
      <c r="G55" s="71">
        <f t="shared" si="7"/>
        <v>-1740</v>
      </c>
      <c r="H55" s="72">
        <f>G55/C55</f>
        <v>-0.14974182444061962</v>
      </c>
    </row>
    <row r="56" spans="2:8">
      <c r="B56" s="70" t="s">
        <v>86</v>
      </c>
      <c r="C56" s="71">
        <v>19864</v>
      </c>
      <c r="D56" s="72">
        <f t="shared" si="4"/>
        <v>4.777141675294333E-3</v>
      </c>
      <c r="E56" s="68">
        <f>SUM('PROCEDENCIA ENERO - DICIEMBRE'!K36)</f>
        <v>16454</v>
      </c>
      <c r="F56" s="72">
        <f>E56/$E$61</f>
        <v>3.7393567869984743E-3</v>
      </c>
      <c r="G56" s="71">
        <f t="shared" si="7"/>
        <v>-3410</v>
      </c>
      <c r="H56" s="72">
        <f>G56/C56</f>
        <v>-0.17166733789770439</v>
      </c>
    </row>
    <row r="57" spans="2:8">
      <c r="B57" s="73" t="s">
        <v>34</v>
      </c>
      <c r="C57" s="74">
        <f>SUM(C30:C56)</f>
        <v>1004286</v>
      </c>
      <c r="D57" s="75">
        <f>C57/$C$61</f>
        <v>0.24152318286924307</v>
      </c>
      <c r="E57" s="74">
        <f>SUM(E30:E56)</f>
        <v>987838</v>
      </c>
      <c r="F57" s="75">
        <f>E57/$E$61</f>
        <v>0.22449730945393209</v>
      </c>
      <c r="G57" s="74">
        <f t="shared" si="7"/>
        <v>-16448</v>
      </c>
      <c r="H57" s="75">
        <f>G57/C57</f>
        <v>-1.63778047289318E-2</v>
      </c>
    </row>
    <row r="58" spans="2:8">
      <c r="C58" s="44"/>
      <c r="E58" s="44"/>
      <c r="H58" s="76"/>
    </row>
    <row r="59" spans="2:8">
      <c r="B59" s="370" t="s">
        <v>146</v>
      </c>
      <c r="C59" s="371">
        <v>34125</v>
      </c>
      <c r="D59" s="372">
        <f>C59/$C$61</f>
        <v>8.2068042523871874E-3</v>
      </c>
      <c r="E59" s="371">
        <v>40979</v>
      </c>
      <c r="F59" s="372">
        <f>E59/$E$61</f>
        <v>9.3129392107943638E-3</v>
      </c>
      <c r="G59" s="371">
        <f>E59-C59</f>
        <v>6854</v>
      </c>
      <c r="H59" s="373">
        <f>G59/C59</f>
        <v>0.20084981684981684</v>
      </c>
    </row>
    <row r="60" spans="2:8">
      <c r="C60" s="44"/>
      <c r="E60" s="44"/>
      <c r="H60" s="76"/>
    </row>
    <row r="61" spans="2:8" ht="15.75">
      <c r="B61" s="374" t="s">
        <v>6</v>
      </c>
      <c r="C61" s="375">
        <f>C59+C57+C27+C13</f>
        <v>4158135</v>
      </c>
      <c r="D61" s="376">
        <f>D59+D57+D27+D13</f>
        <v>1</v>
      </c>
      <c r="E61" s="375">
        <f>E59+E57+E27+E13</f>
        <v>4400222</v>
      </c>
      <c r="F61" s="376">
        <f>F59+F57+F27+F13</f>
        <v>1</v>
      </c>
      <c r="G61" s="377">
        <f>E61-C61</f>
        <v>242087</v>
      </c>
      <c r="H61" s="376">
        <f>G61/C61</f>
        <v>5.8220091459272004E-2</v>
      </c>
    </row>
    <row r="63" spans="2:8" ht="15">
      <c r="C63" s="79"/>
    </row>
    <row r="64" spans="2:8">
      <c r="C64" s="44"/>
    </row>
  </sheetData>
  <mergeCells count="7">
    <mergeCell ref="B29:H29"/>
    <mergeCell ref="B6:B7"/>
    <mergeCell ref="C6:D6"/>
    <mergeCell ref="E6:F6"/>
    <mergeCell ref="G6:H6"/>
    <mergeCell ref="B9:H9"/>
    <mergeCell ref="B15:H15"/>
  </mergeCells>
  <pageMargins left="0.70866141732283472" right="0.70866141732283472" top="0" bottom="0" header="0" footer="0"/>
  <pageSetup scale="90" orientation="portrait" r:id="rId1"/>
  <headerFooter>
    <oddFooter>&amp;CBARÓMETRO TURÍSTICO DE LA RIVIERA MAYA
FIDEICOMISO DE PROMOCIÓN TURÍSTICA DE LA RIVIERA MAYA&amp;R25</oddFooter>
  </headerFooter>
  <ignoredErrors>
    <ignoredError sqref="D57" formula="1"/>
  </ignoredErrors>
  <drawing r:id="rId2"/>
</worksheet>
</file>

<file path=xl/worksheets/sheet27.xml><?xml version="1.0" encoding="utf-8"?>
<worksheet xmlns="http://schemas.openxmlformats.org/spreadsheetml/2006/main" xmlns:r="http://schemas.openxmlformats.org/officeDocument/2006/relationships">
  <sheetPr codeName="Hoja23">
    <pageSetUpPr fitToPage="1"/>
  </sheetPr>
  <dimension ref="A1:P89"/>
  <sheetViews>
    <sheetView topLeftCell="D58" workbookViewId="0">
      <selection activeCell="M69" sqref="M69"/>
    </sheetView>
  </sheetViews>
  <sheetFormatPr baseColWidth="10" defaultRowHeight="12.75"/>
  <cols>
    <col min="1" max="1" width="3.42578125" style="9" customWidth="1"/>
    <col min="2" max="2" width="3" style="9" customWidth="1"/>
    <col min="3" max="3" width="44.28515625" style="9" customWidth="1"/>
    <col min="4" max="4" width="10" style="9" bestFit="1" customWidth="1"/>
    <col min="5" max="5" width="0.7109375" style="9" customWidth="1"/>
    <col min="6" max="6" width="18.28515625" style="9" customWidth="1"/>
    <col min="7" max="7" width="5" style="9" bestFit="1" customWidth="1"/>
    <col min="8" max="8" width="36.7109375" style="9" bestFit="1" customWidth="1"/>
    <col min="9" max="9" width="9.42578125" style="9" customWidth="1"/>
    <col min="10" max="10" width="7.7109375" style="9" customWidth="1"/>
    <col min="11" max="12" width="11.42578125" style="9"/>
    <col min="13" max="13" width="12.28515625" style="9" bestFit="1" customWidth="1"/>
    <col min="14" max="14" width="28.28515625" style="31" bestFit="1" customWidth="1"/>
    <col min="15" max="16" width="11.42578125" style="31"/>
    <col min="17" max="16384" width="11.42578125" style="9"/>
  </cols>
  <sheetData>
    <row r="1" spans="2:16" ht="6.75" customHeight="1"/>
    <row r="2" spans="2:16" ht="18.75">
      <c r="B2" s="533" t="s">
        <v>199</v>
      </c>
      <c r="C2" s="533"/>
      <c r="D2" s="533"/>
      <c r="E2" s="533"/>
      <c r="F2" s="533"/>
      <c r="G2" s="533"/>
      <c r="H2" s="533"/>
      <c r="I2" s="533"/>
      <c r="J2" s="533"/>
      <c r="K2" s="533"/>
    </row>
    <row r="3" spans="2:16" ht="15.75" customHeight="1">
      <c r="B3" s="533" t="s">
        <v>202</v>
      </c>
      <c r="C3" s="533"/>
      <c r="D3" s="533"/>
      <c r="E3" s="533"/>
      <c r="F3" s="533"/>
      <c r="G3" s="533"/>
      <c r="H3" s="533"/>
      <c r="I3" s="533"/>
      <c r="J3" s="533"/>
      <c r="K3" s="533"/>
    </row>
    <row r="4" spans="2:16" ht="15" customHeight="1">
      <c r="B4" s="534" t="s">
        <v>415</v>
      </c>
      <c r="C4" s="534"/>
      <c r="D4" s="534"/>
      <c r="E4" s="534"/>
      <c r="F4" s="534"/>
      <c r="G4" s="534"/>
      <c r="H4" s="534"/>
      <c r="I4" s="534"/>
      <c r="J4" s="534"/>
      <c r="K4" s="534"/>
    </row>
    <row r="5" spans="2:16" ht="7.5" customHeight="1">
      <c r="B5" s="80"/>
      <c r="C5" s="80"/>
      <c r="D5" s="80"/>
      <c r="E5" s="80"/>
      <c r="F5" s="80"/>
      <c r="G5" s="80"/>
      <c r="H5" s="80"/>
      <c r="I5" s="80"/>
      <c r="J5" s="80"/>
      <c r="K5" s="80"/>
    </row>
    <row r="6" spans="2:16" ht="15">
      <c r="B6" s="535" t="s">
        <v>226</v>
      </c>
      <c r="C6" s="535"/>
      <c r="D6" s="378" t="s">
        <v>17</v>
      </c>
      <c r="E6" s="378"/>
      <c r="F6" s="378" t="s">
        <v>188</v>
      </c>
      <c r="G6" s="31"/>
      <c r="H6" s="378" t="s">
        <v>258</v>
      </c>
      <c r="I6" s="378" t="s">
        <v>209</v>
      </c>
      <c r="J6" s="378" t="s">
        <v>208</v>
      </c>
      <c r="K6" s="378" t="s">
        <v>33</v>
      </c>
      <c r="L6" s="31"/>
      <c r="M6" s="31"/>
      <c r="N6" s="210"/>
      <c r="O6" s="210"/>
      <c r="P6" s="210"/>
    </row>
    <row r="7" spans="2:16" ht="15">
      <c r="B7" s="266">
        <v>1</v>
      </c>
      <c r="C7" s="450" t="s">
        <v>433</v>
      </c>
      <c r="D7" s="451">
        <v>310</v>
      </c>
      <c r="E7" s="452"/>
      <c r="F7" s="453" t="s">
        <v>189</v>
      </c>
      <c r="G7" s="81"/>
      <c r="H7" s="271" t="s">
        <v>200</v>
      </c>
      <c r="I7" s="272">
        <f>SUM(D80)</f>
        <v>31673</v>
      </c>
      <c r="J7" s="272">
        <v>73</v>
      </c>
      <c r="K7" s="273">
        <f>I7/$I$9</f>
        <v>0.75392159196400943</v>
      </c>
      <c r="L7" s="82"/>
      <c r="M7" s="111"/>
      <c r="N7" s="111"/>
      <c r="O7" s="83"/>
      <c r="P7" s="84"/>
    </row>
    <row r="8" spans="2:16" ht="15">
      <c r="B8" s="193">
        <v>2</v>
      </c>
      <c r="C8" s="194" t="s">
        <v>323</v>
      </c>
      <c r="D8" s="195">
        <v>407</v>
      </c>
      <c r="E8" s="196"/>
      <c r="F8" s="197" t="s">
        <v>190</v>
      </c>
      <c r="G8" s="81"/>
      <c r="H8" s="274" t="s">
        <v>201</v>
      </c>
      <c r="I8" s="275">
        <v>10338</v>
      </c>
      <c r="J8" s="275">
        <v>321</v>
      </c>
      <c r="K8" s="273">
        <f>I8/$I$9</f>
        <v>0.24607840803599057</v>
      </c>
      <c r="L8" s="82"/>
      <c r="M8" s="111"/>
      <c r="N8" s="111"/>
      <c r="O8" s="85"/>
      <c r="P8" s="84"/>
    </row>
    <row r="9" spans="2:16" ht="15">
      <c r="B9" s="266">
        <v>3</v>
      </c>
      <c r="C9" s="194" t="s">
        <v>178</v>
      </c>
      <c r="D9" s="195">
        <v>630</v>
      </c>
      <c r="E9" s="196"/>
      <c r="F9" s="197" t="s">
        <v>190</v>
      </c>
      <c r="G9" s="86"/>
      <c r="H9" s="385" t="s">
        <v>18</v>
      </c>
      <c r="I9" s="386">
        <f>SUM(I7:I8)</f>
        <v>42011</v>
      </c>
      <c r="J9" s="386">
        <f>SUM(J7:J8)</f>
        <v>394</v>
      </c>
      <c r="K9" s="387">
        <f>SUM(K7:K8)</f>
        <v>1</v>
      </c>
      <c r="L9" s="82"/>
      <c r="M9" s="31"/>
      <c r="N9" s="55"/>
      <c r="O9" s="85"/>
      <c r="P9" s="84"/>
    </row>
    <row r="10" spans="2:16" ht="15">
      <c r="B10" s="193">
        <v>4</v>
      </c>
      <c r="C10" s="194" t="s">
        <v>207</v>
      </c>
      <c r="D10" s="195">
        <v>408</v>
      </c>
      <c r="E10" s="196"/>
      <c r="F10" s="197" t="s">
        <v>190</v>
      </c>
      <c r="G10" s="86"/>
      <c r="H10" s="200"/>
      <c r="I10" s="201"/>
      <c r="J10" s="201"/>
      <c r="K10" s="202"/>
      <c r="L10" s="82"/>
      <c r="M10" s="31"/>
      <c r="N10" s="55"/>
      <c r="O10" s="85"/>
      <c r="P10" s="84"/>
    </row>
    <row r="11" spans="2:16" ht="15">
      <c r="B11" s="266">
        <v>5</v>
      </c>
      <c r="C11" s="194" t="s">
        <v>223</v>
      </c>
      <c r="D11" s="195">
        <v>481</v>
      </c>
      <c r="E11" s="196"/>
      <c r="F11" s="197" t="s">
        <v>190</v>
      </c>
      <c r="G11" s="86"/>
      <c r="H11" s="31"/>
      <c r="I11" s="87"/>
      <c r="J11" s="87"/>
      <c r="K11" s="88"/>
      <c r="L11" s="82"/>
      <c r="N11" s="55"/>
      <c r="O11" s="85"/>
      <c r="P11" s="84"/>
    </row>
    <row r="12" spans="2:16" ht="15">
      <c r="B12" s="193">
        <v>6</v>
      </c>
      <c r="C12" s="194" t="s">
        <v>261</v>
      </c>
      <c r="D12" s="195">
        <v>756</v>
      </c>
      <c r="E12" s="196"/>
      <c r="F12" s="197" t="s">
        <v>190</v>
      </c>
      <c r="G12" s="81"/>
      <c r="H12" s="31"/>
      <c r="I12" s="31"/>
      <c r="J12" s="31"/>
      <c r="K12" s="31"/>
      <c r="L12" s="82"/>
      <c r="N12" s="55"/>
      <c r="O12" s="83"/>
      <c r="P12" s="84"/>
    </row>
    <row r="13" spans="2:16" ht="15">
      <c r="B13" s="266">
        <v>7</v>
      </c>
      <c r="C13" s="194" t="s">
        <v>224</v>
      </c>
      <c r="D13" s="195">
        <v>479</v>
      </c>
      <c r="E13" s="196"/>
      <c r="F13" s="197" t="s">
        <v>190</v>
      </c>
      <c r="G13" s="31"/>
      <c r="L13" s="89"/>
      <c r="M13" s="31"/>
      <c r="N13" s="90"/>
      <c r="O13" s="91"/>
      <c r="P13" s="92"/>
    </row>
    <row r="14" spans="2:16" ht="15">
      <c r="B14" s="193">
        <v>8</v>
      </c>
      <c r="C14" s="194" t="s">
        <v>326</v>
      </c>
      <c r="D14" s="195">
        <v>144</v>
      </c>
      <c r="E14" s="196"/>
      <c r="F14" s="197" t="s">
        <v>191</v>
      </c>
      <c r="G14" s="31"/>
      <c r="L14" s="89"/>
      <c r="M14" s="31"/>
      <c r="N14" s="90"/>
      <c r="O14" s="91"/>
      <c r="P14" s="92"/>
    </row>
    <row r="15" spans="2:16" ht="15">
      <c r="B15" s="266">
        <v>9</v>
      </c>
      <c r="C15" s="194" t="s">
        <v>248</v>
      </c>
      <c r="D15" s="195">
        <v>979</v>
      </c>
      <c r="E15" s="196"/>
      <c r="F15" s="197" t="s">
        <v>191</v>
      </c>
      <c r="G15" s="93"/>
      <c r="L15" s="94"/>
    </row>
    <row r="16" spans="2:16" ht="15">
      <c r="B16" s="193">
        <v>10</v>
      </c>
      <c r="C16" s="194" t="s">
        <v>333</v>
      </c>
      <c r="D16" s="195">
        <v>128</v>
      </c>
      <c r="E16" s="196"/>
      <c r="F16" s="197" t="s">
        <v>191</v>
      </c>
      <c r="G16" s="31"/>
    </row>
    <row r="17" spans="2:11" ht="15">
      <c r="B17" s="266">
        <v>11</v>
      </c>
      <c r="C17" s="194" t="s">
        <v>228</v>
      </c>
      <c r="D17" s="195">
        <v>404</v>
      </c>
      <c r="E17" s="196"/>
      <c r="F17" s="197" t="s">
        <v>190</v>
      </c>
      <c r="G17" s="31"/>
    </row>
    <row r="18" spans="2:11" ht="15">
      <c r="B18" s="193">
        <v>12</v>
      </c>
      <c r="C18" s="194" t="s">
        <v>308</v>
      </c>
      <c r="D18" s="195">
        <v>423</v>
      </c>
      <c r="E18" s="196"/>
      <c r="F18" s="197" t="s">
        <v>190</v>
      </c>
      <c r="G18" s="31"/>
    </row>
    <row r="19" spans="2:11" ht="15">
      <c r="B19" s="266">
        <v>13</v>
      </c>
      <c r="C19" s="194" t="s">
        <v>309</v>
      </c>
      <c r="D19" s="195">
        <v>288</v>
      </c>
      <c r="E19" s="196"/>
      <c r="F19" s="197" t="s">
        <v>190</v>
      </c>
      <c r="G19" s="93"/>
    </row>
    <row r="20" spans="2:11" ht="15">
      <c r="B20" s="193">
        <v>14</v>
      </c>
      <c r="C20" s="194" t="s">
        <v>310</v>
      </c>
      <c r="D20" s="195">
        <v>205</v>
      </c>
      <c r="E20" s="196"/>
      <c r="F20" s="197" t="s">
        <v>189</v>
      </c>
      <c r="G20" s="93"/>
    </row>
    <row r="21" spans="2:11" ht="15">
      <c r="B21" s="266">
        <v>15</v>
      </c>
      <c r="C21" s="194" t="s">
        <v>278</v>
      </c>
      <c r="D21" s="195">
        <v>305</v>
      </c>
      <c r="E21" s="196"/>
      <c r="F21" s="197" t="s">
        <v>190</v>
      </c>
      <c r="G21" s="31"/>
    </row>
    <row r="22" spans="2:11" ht="15">
      <c r="B22" s="193">
        <v>16</v>
      </c>
      <c r="C22" s="194" t="s">
        <v>311</v>
      </c>
      <c r="D22" s="195">
        <v>432</v>
      </c>
      <c r="E22" s="196"/>
      <c r="F22" s="197" t="s">
        <v>190</v>
      </c>
      <c r="G22" s="31"/>
    </row>
    <row r="23" spans="2:11" ht="15">
      <c r="B23" s="266">
        <v>17</v>
      </c>
      <c r="C23" s="194" t="s">
        <v>307</v>
      </c>
      <c r="D23" s="195">
        <v>101</v>
      </c>
      <c r="E23" s="196"/>
      <c r="F23" s="197" t="s">
        <v>190</v>
      </c>
      <c r="G23" s="31"/>
    </row>
    <row r="24" spans="2:11" ht="15">
      <c r="B24" s="193">
        <v>18</v>
      </c>
      <c r="C24" s="194" t="s">
        <v>183</v>
      </c>
      <c r="D24" s="195">
        <v>680</v>
      </c>
      <c r="E24" s="196"/>
      <c r="F24" s="197" t="s">
        <v>191</v>
      </c>
      <c r="G24" s="31"/>
    </row>
    <row r="25" spans="2:11" ht="15">
      <c r="B25" s="266">
        <v>19</v>
      </c>
      <c r="C25" s="194" t="s">
        <v>216</v>
      </c>
      <c r="D25" s="195">
        <v>380</v>
      </c>
      <c r="E25" s="196"/>
      <c r="F25" s="197" t="s">
        <v>190</v>
      </c>
      <c r="G25" s="31"/>
    </row>
    <row r="26" spans="2:11" ht="15">
      <c r="B26" s="193">
        <v>20</v>
      </c>
      <c r="C26" s="194" t="s">
        <v>390</v>
      </c>
      <c r="D26" s="195">
        <v>30</v>
      </c>
      <c r="E26" s="196"/>
      <c r="F26" s="197" t="s">
        <v>190</v>
      </c>
      <c r="G26" s="31"/>
    </row>
    <row r="27" spans="2:11" ht="15">
      <c r="B27" s="266">
        <v>21</v>
      </c>
      <c r="C27" s="194" t="s">
        <v>391</v>
      </c>
      <c r="D27" s="195">
        <v>144</v>
      </c>
      <c r="E27" s="196"/>
      <c r="F27" s="197" t="s">
        <v>190</v>
      </c>
      <c r="G27" s="31"/>
    </row>
    <row r="28" spans="2:11" ht="15">
      <c r="B28" s="193">
        <v>22</v>
      </c>
      <c r="C28" s="194" t="s">
        <v>265</v>
      </c>
      <c r="D28" s="195">
        <v>630</v>
      </c>
      <c r="E28" s="196"/>
      <c r="F28" s="197" t="s">
        <v>190</v>
      </c>
      <c r="G28" s="31"/>
    </row>
    <row r="29" spans="2:11" ht="15">
      <c r="B29" s="266">
        <v>23</v>
      </c>
      <c r="C29" s="194" t="s">
        <v>266</v>
      </c>
      <c r="D29" s="379">
        <v>1080</v>
      </c>
      <c r="E29" s="196"/>
      <c r="F29" s="197" t="s">
        <v>190</v>
      </c>
      <c r="G29" s="31"/>
      <c r="K29" s="31"/>
    </row>
    <row r="30" spans="2:11" ht="15">
      <c r="B30" s="193">
        <v>24</v>
      </c>
      <c r="C30" s="194" t="s">
        <v>327</v>
      </c>
      <c r="D30" s="195">
        <v>420</v>
      </c>
      <c r="E30" s="196"/>
      <c r="F30" s="197" t="s">
        <v>190</v>
      </c>
      <c r="G30" s="31"/>
      <c r="H30" s="388" t="s">
        <v>249</v>
      </c>
      <c r="I30" s="388" t="s">
        <v>209</v>
      </c>
      <c r="J30" s="388" t="s">
        <v>208</v>
      </c>
      <c r="K30" s="388" t="s">
        <v>33</v>
      </c>
    </row>
    <row r="31" spans="2:11" ht="15">
      <c r="B31" s="266">
        <v>25</v>
      </c>
      <c r="C31" s="194" t="s">
        <v>267</v>
      </c>
      <c r="D31" s="195">
        <v>978</v>
      </c>
      <c r="E31" s="196"/>
      <c r="F31" s="197" t="s">
        <v>190</v>
      </c>
      <c r="G31" s="31"/>
      <c r="H31" s="271" t="s">
        <v>250</v>
      </c>
      <c r="I31" s="277">
        <v>64</v>
      </c>
      <c r="J31" s="277">
        <v>2</v>
      </c>
      <c r="K31" s="273">
        <f>I31/$I$39</f>
        <v>1.5234105353359834E-3</v>
      </c>
    </row>
    <row r="32" spans="2:11" ht="15">
      <c r="B32" s="193">
        <v>26</v>
      </c>
      <c r="C32" s="194" t="s">
        <v>196</v>
      </c>
      <c r="D32" s="195">
        <v>287</v>
      </c>
      <c r="E32" s="196"/>
      <c r="F32" s="197" t="s">
        <v>190</v>
      </c>
      <c r="G32" s="31"/>
      <c r="H32" s="198" t="s">
        <v>251</v>
      </c>
      <c r="I32" s="203">
        <v>435</v>
      </c>
      <c r="J32" s="203">
        <v>22</v>
      </c>
      <c r="K32" s="199">
        <f>I32/$I$39</f>
        <v>1.0354430982361763E-2</v>
      </c>
    </row>
    <row r="33" spans="2:12" ht="15">
      <c r="B33" s="266">
        <v>27</v>
      </c>
      <c r="C33" s="194" t="s">
        <v>218</v>
      </c>
      <c r="D33" s="195">
        <v>414</v>
      </c>
      <c r="E33" s="196"/>
      <c r="F33" s="197" t="s">
        <v>190</v>
      </c>
      <c r="G33" s="31"/>
      <c r="H33" s="198" t="s">
        <v>252</v>
      </c>
      <c r="I33" s="203">
        <v>2104</v>
      </c>
      <c r="J33" s="203">
        <v>85</v>
      </c>
      <c r="K33" s="199">
        <f t="shared" ref="K33:K38" si="0">I33/$I$39</f>
        <v>5.0082121349170457E-2</v>
      </c>
    </row>
    <row r="34" spans="2:12" ht="15">
      <c r="B34" s="193">
        <v>28</v>
      </c>
      <c r="C34" s="194" t="s">
        <v>219</v>
      </c>
      <c r="D34" s="195">
        <v>422</v>
      </c>
      <c r="E34" s="196"/>
      <c r="F34" s="197" t="s">
        <v>190</v>
      </c>
      <c r="G34" s="31"/>
      <c r="H34" s="198" t="s">
        <v>253</v>
      </c>
      <c r="I34" s="204">
        <v>3475</v>
      </c>
      <c r="J34" s="205">
        <v>46</v>
      </c>
      <c r="K34" s="199">
        <f t="shared" si="0"/>
        <v>8.2716431410820981E-2</v>
      </c>
    </row>
    <row r="35" spans="2:12" ht="15">
      <c r="B35" s="266">
        <v>29</v>
      </c>
      <c r="C35" s="194" t="s">
        <v>220</v>
      </c>
      <c r="D35" s="195">
        <v>324</v>
      </c>
      <c r="E35" s="196"/>
      <c r="F35" s="197" t="s">
        <v>190</v>
      </c>
      <c r="G35" s="31"/>
      <c r="H35" s="198" t="s">
        <v>254</v>
      </c>
      <c r="I35" s="204">
        <v>24955</v>
      </c>
      <c r="J35" s="205">
        <v>66</v>
      </c>
      <c r="K35" s="199">
        <f t="shared" si="0"/>
        <v>0.59401109233296046</v>
      </c>
    </row>
    <row r="36" spans="2:12" ht="15">
      <c r="B36" s="193">
        <v>30</v>
      </c>
      <c r="C36" s="194" t="s">
        <v>221</v>
      </c>
      <c r="D36" s="195">
        <v>264</v>
      </c>
      <c r="E36" s="196"/>
      <c r="F36" s="197" t="s">
        <v>190</v>
      </c>
      <c r="G36" s="31"/>
      <c r="H36" s="198" t="s">
        <v>255</v>
      </c>
      <c r="I36" s="204">
        <v>1471</v>
      </c>
      <c r="J36" s="205">
        <v>11</v>
      </c>
      <c r="K36" s="199">
        <f t="shared" si="0"/>
        <v>3.5014639023112991E-2</v>
      </c>
    </row>
    <row r="37" spans="2:12" ht="15">
      <c r="B37" s="266">
        <v>31</v>
      </c>
      <c r="C37" s="194" t="s">
        <v>262</v>
      </c>
      <c r="D37" s="379">
        <v>1480</v>
      </c>
      <c r="E37" s="196"/>
      <c r="F37" s="197" t="s">
        <v>190</v>
      </c>
      <c r="G37" s="31"/>
      <c r="H37" s="198" t="s">
        <v>256</v>
      </c>
      <c r="I37" s="204">
        <v>7199</v>
      </c>
      <c r="J37" s="205">
        <v>20</v>
      </c>
      <c r="K37" s="199">
        <f t="shared" si="0"/>
        <v>0.17135988193568352</v>
      </c>
    </row>
    <row r="38" spans="2:12" ht="15">
      <c r="B38" s="193">
        <v>32</v>
      </c>
      <c r="C38" s="194" t="s">
        <v>263</v>
      </c>
      <c r="D38" s="195">
        <v>456</v>
      </c>
      <c r="E38" s="196"/>
      <c r="F38" s="197" t="s">
        <v>190</v>
      </c>
      <c r="G38" s="31"/>
      <c r="H38" s="274" t="s">
        <v>257</v>
      </c>
      <c r="I38" s="278">
        <v>2308</v>
      </c>
      <c r="J38" s="270">
        <v>142</v>
      </c>
      <c r="K38" s="276">
        <f t="shared" si="0"/>
        <v>5.4937992430553903E-2</v>
      </c>
    </row>
    <row r="39" spans="2:12" ht="15">
      <c r="B39" s="266">
        <v>33</v>
      </c>
      <c r="C39" s="194" t="s">
        <v>264</v>
      </c>
      <c r="D39" s="195">
        <v>504</v>
      </c>
      <c r="E39" s="196"/>
      <c r="F39" s="197" t="s">
        <v>190</v>
      </c>
      <c r="G39" s="31"/>
      <c r="H39" s="385" t="s">
        <v>18</v>
      </c>
      <c r="I39" s="386">
        <f>SUM(I31:I38)</f>
        <v>42011</v>
      </c>
      <c r="J39" s="386">
        <f>SUM(J31:J38)</f>
        <v>394</v>
      </c>
      <c r="K39" s="389">
        <f>SUM(K31:K38)</f>
        <v>1</v>
      </c>
    </row>
    <row r="40" spans="2:12" ht="15">
      <c r="B40" s="193">
        <v>34</v>
      </c>
      <c r="C40" s="194" t="s">
        <v>280</v>
      </c>
      <c r="D40" s="195">
        <v>539</v>
      </c>
      <c r="E40" s="196"/>
      <c r="F40" s="197" t="s">
        <v>279</v>
      </c>
      <c r="G40" s="93"/>
      <c r="L40" s="31"/>
    </row>
    <row r="41" spans="2:12" ht="15">
      <c r="B41" s="266">
        <v>35</v>
      </c>
      <c r="C41" s="194" t="s">
        <v>312</v>
      </c>
      <c r="D41" s="195">
        <v>320</v>
      </c>
      <c r="E41" s="196"/>
      <c r="F41" s="197" t="s">
        <v>190</v>
      </c>
      <c r="G41" s="86"/>
      <c r="L41" s="95"/>
    </row>
    <row r="42" spans="2:12" ht="15">
      <c r="B42" s="193">
        <v>36</v>
      </c>
      <c r="C42" s="194" t="s">
        <v>281</v>
      </c>
      <c r="D42" s="195">
        <v>259</v>
      </c>
      <c r="E42" s="196"/>
      <c r="F42" s="197" t="s">
        <v>191</v>
      </c>
      <c r="G42" s="81"/>
      <c r="L42" s="95"/>
    </row>
    <row r="43" spans="2:12" ht="15">
      <c r="B43" s="266">
        <v>37</v>
      </c>
      <c r="C43" s="194" t="s">
        <v>385</v>
      </c>
      <c r="D43" s="195">
        <v>1266</v>
      </c>
      <c r="E43" s="196"/>
      <c r="F43" s="197" t="s">
        <v>190</v>
      </c>
      <c r="G43" s="81"/>
      <c r="L43" s="95"/>
    </row>
    <row r="44" spans="2:12" ht="15">
      <c r="B44" s="193">
        <v>38</v>
      </c>
      <c r="C44" s="194" t="s">
        <v>197</v>
      </c>
      <c r="D44" s="195">
        <v>42</v>
      </c>
      <c r="E44" s="196"/>
      <c r="F44" s="197" t="s">
        <v>190</v>
      </c>
      <c r="G44" s="81"/>
      <c r="L44" s="95"/>
    </row>
    <row r="45" spans="2:12" ht="15">
      <c r="B45" s="266">
        <v>39</v>
      </c>
      <c r="C45" s="194" t="s">
        <v>247</v>
      </c>
      <c r="D45" s="195">
        <v>310</v>
      </c>
      <c r="E45" s="196"/>
      <c r="F45" s="197" t="s">
        <v>191</v>
      </c>
      <c r="G45" s="81"/>
      <c r="L45" s="95"/>
    </row>
    <row r="46" spans="2:12" ht="15">
      <c r="B46" s="193">
        <v>40</v>
      </c>
      <c r="C46" s="194" t="s">
        <v>187</v>
      </c>
      <c r="D46" s="195">
        <v>424</v>
      </c>
      <c r="E46" s="196"/>
      <c r="F46" s="197" t="s">
        <v>190</v>
      </c>
      <c r="G46" s="81"/>
      <c r="L46" s="95"/>
    </row>
    <row r="47" spans="2:12" ht="15">
      <c r="B47" s="266">
        <v>41</v>
      </c>
      <c r="C47" s="194" t="s">
        <v>186</v>
      </c>
      <c r="D47" s="195">
        <v>388</v>
      </c>
      <c r="E47" s="196"/>
      <c r="F47" s="197" t="s">
        <v>190</v>
      </c>
      <c r="G47" s="81"/>
      <c r="L47" s="31"/>
    </row>
    <row r="48" spans="2:12" ht="15">
      <c r="B48" s="193">
        <v>42</v>
      </c>
      <c r="C48" s="194" t="s">
        <v>203</v>
      </c>
      <c r="D48" s="195">
        <v>446</v>
      </c>
      <c r="E48" s="196"/>
      <c r="F48" s="197" t="s">
        <v>190</v>
      </c>
      <c r="G48" s="81"/>
      <c r="L48" s="31"/>
    </row>
    <row r="49" spans="1:12" ht="15">
      <c r="B49" s="266">
        <v>43</v>
      </c>
      <c r="C49" s="194" t="s">
        <v>213</v>
      </c>
      <c r="D49" s="195">
        <v>434</v>
      </c>
      <c r="E49" s="196"/>
      <c r="F49" s="197" t="s">
        <v>191</v>
      </c>
      <c r="G49" s="81"/>
      <c r="L49" s="31"/>
    </row>
    <row r="50" spans="1:12" ht="15">
      <c r="B50" s="193">
        <v>44</v>
      </c>
      <c r="C50" s="194" t="s">
        <v>169</v>
      </c>
      <c r="D50" s="195">
        <v>350</v>
      </c>
      <c r="E50" s="196"/>
      <c r="F50" s="197" t="s">
        <v>190</v>
      </c>
      <c r="G50" s="31"/>
      <c r="L50" s="95"/>
    </row>
    <row r="51" spans="1:12" ht="15">
      <c r="B51" s="266">
        <v>45</v>
      </c>
      <c r="C51" s="194" t="s">
        <v>167</v>
      </c>
      <c r="D51" s="195">
        <v>350</v>
      </c>
      <c r="E51" s="196"/>
      <c r="F51" s="197" t="s">
        <v>190</v>
      </c>
      <c r="G51" s="31"/>
      <c r="L51" s="95"/>
    </row>
    <row r="52" spans="1:12" ht="15">
      <c r="A52" s="31"/>
      <c r="B52" s="193">
        <v>46</v>
      </c>
      <c r="C52" s="194" t="s">
        <v>337</v>
      </c>
      <c r="D52" s="195">
        <v>310</v>
      </c>
      <c r="E52" s="196"/>
      <c r="F52" s="197" t="s">
        <v>190</v>
      </c>
      <c r="G52" s="93"/>
      <c r="L52" s="95"/>
    </row>
    <row r="53" spans="1:12" ht="15">
      <c r="A53" s="31"/>
      <c r="B53" s="266">
        <v>47</v>
      </c>
      <c r="C53" s="194" t="s">
        <v>386</v>
      </c>
      <c r="D53" s="195">
        <v>286</v>
      </c>
      <c r="E53" s="196"/>
      <c r="F53" s="197" t="s">
        <v>190</v>
      </c>
      <c r="G53" s="31"/>
      <c r="L53" s="95"/>
    </row>
    <row r="54" spans="1:12" ht="15">
      <c r="A54" s="31"/>
      <c r="B54" s="193">
        <v>48</v>
      </c>
      <c r="C54" s="194" t="s">
        <v>387</v>
      </c>
      <c r="D54" s="195">
        <v>750</v>
      </c>
      <c r="E54" s="196"/>
      <c r="F54" s="197" t="s">
        <v>190</v>
      </c>
      <c r="G54" s="31"/>
      <c r="L54" s="95"/>
    </row>
    <row r="55" spans="1:12" ht="15">
      <c r="A55" s="31"/>
      <c r="B55" s="266">
        <v>49</v>
      </c>
      <c r="C55" s="194" t="s">
        <v>268</v>
      </c>
      <c r="D55" s="195">
        <v>200</v>
      </c>
      <c r="E55" s="196"/>
      <c r="F55" s="197" t="s">
        <v>191</v>
      </c>
      <c r="G55" s="31"/>
    </row>
    <row r="56" spans="1:12" ht="15">
      <c r="A56" s="31"/>
      <c r="B56" s="193">
        <v>50</v>
      </c>
      <c r="C56" s="194" t="s">
        <v>324</v>
      </c>
      <c r="D56" s="195">
        <v>98</v>
      </c>
      <c r="E56" s="196"/>
      <c r="F56" s="197" t="s">
        <v>191</v>
      </c>
      <c r="G56" s="31"/>
    </row>
    <row r="57" spans="1:12" ht="15">
      <c r="A57" s="31"/>
      <c r="B57" s="266">
        <v>51</v>
      </c>
      <c r="C57" s="194" t="s">
        <v>328</v>
      </c>
      <c r="D57" s="195">
        <v>510</v>
      </c>
      <c r="E57" s="196"/>
      <c r="F57" s="197" t="s">
        <v>190</v>
      </c>
      <c r="G57" s="31"/>
    </row>
    <row r="58" spans="1:12" ht="15">
      <c r="A58" s="31"/>
      <c r="B58" s="193">
        <v>52</v>
      </c>
      <c r="C58" s="194" t="s">
        <v>329</v>
      </c>
      <c r="D58" s="195">
        <v>394</v>
      </c>
      <c r="E58" s="196"/>
      <c r="F58" s="197" t="s">
        <v>190</v>
      </c>
      <c r="G58" s="31"/>
    </row>
    <row r="59" spans="1:12" ht="15">
      <c r="A59" s="31"/>
      <c r="B59" s="266">
        <v>53</v>
      </c>
      <c r="C59" s="194" t="s">
        <v>338</v>
      </c>
      <c r="D59" s="195">
        <v>112</v>
      </c>
      <c r="E59" s="196"/>
      <c r="F59" s="197" t="s">
        <v>189</v>
      </c>
      <c r="G59" s="31"/>
    </row>
    <row r="60" spans="1:12" ht="15">
      <c r="A60" s="31"/>
      <c r="B60" s="193">
        <v>54</v>
      </c>
      <c r="C60" s="194" t="s">
        <v>404</v>
      </c>
      <c r="D60" s="195">
        <v>472</v>
      </c>
      <c r="E60" s="196"/>
      <c r="F60" s="197" t="s">
        <v>189</v>
      </c>
      <c r="G60" s="31"/>
    </row>
    <row r="61" spans="1:12" ht="15">
      <c r="A61" s="31"/>
      <c r="B61" s="266">
        <v>55</v>
      </c>
      <c r="C61" s="194" t="s">
        <v>212</v>
      </c>
      <c r="D61" s="195">
        <v>201</v>
      </c>
      <c r="E61" s="196"/>
      <c r="F61" s="197" t="s">
        <v>190</v>
      </c>
      <c r="G61" s="31"/>
    </row>
    <row r="62" spans="1:12" ht="15">
      <c r="A62" s="31"/>
      <c r="B62" s="193">
        <v>56</v>
      </c>
      <c r="C62" s="194" t="s">
        <v>217</v>
      </c>
      <c r="D62" s="195">
        <v>300</v>
      </c>
      <c r="E62" s="196"/>
      <c r="F62" s="197" t="s">
        <v>190</v>
      </c>
      <c r="G62" s="31"/>
    </row>
    <row r="63" spans="1:12" ht="15">
      <c r="A63" s="31"/>
      <c r="B63" s="266">
        <v>57</v>
      </c>
      <c r="C63" s="194" t="s">
        <v>282</v>
      </c>
      <c r="D63" s="195">
        <v>434</v>
      </c>
      <c r="E63" s="196"/>
      <c r="F63" s="197" t="s">
        <v>191</v>
      </c>
      <c r="G63" s="31"/>
      <c r="H63" s="388" t="s">
        <v>285</v>
      </c>
      <c r="I63" s="388" t="s">
        <v>209</v>
      </c>
      <c r="J63" s="388" t="s">
        <v>208</v>
      </c>
      <c r="K63" s="388" t="s">
        <v>33</v>
      </c>
    </row>
    <row r="64" spans="1:12" ht="15">
      <c r="A64" s="31"/>
      <c r="B64" s="193">
        <v>58</v>
      </c>
      <c r="C64" s="194" t="s">
        <v>225</v>
      </c>
      <c r="D64" s="195">
        <v>460</v>
      </c>
      <c r="E64" s="196"/>
      <c r="F64" s="197" t="s">
        <v>279</v>
      </c>
      <c r="G64" s="31"/>
      <c r="H64" s="271" t="s">
        <v>286</v>
      </c>
      <c r="I64" s="279">
        <v>7113</v>
      </c>
      <c r="J64" s="279">
        <v>311</v>
      </c>
      <c r="K64" s="273">
        <f>I64/$I$66</f>
        <v>0.16931279902882579</v>
      </c>
    </row>
    <row r="65" spans="1:11" ht="15">
      <c r="A65" s="31"/>
      <c r="B65" s="266">
        <v>59</v>
      </c>
      <c r="C65" s="194" t="s">
        <v>185</v>
      </c>
      <c r="D65" s="195">
        <v>388</v>
      </c>
      <c r="E65" s="196"/>
      <c r="F65" s="197" t="s">
        <v>190</v>
      </c>
      <c r="G65" s="31"/>
      <c r="H65" s="274" t="s">
        <v>287</v>
      </c>
      <c r="I65" s="275">
        <v>34898</v>
      </c>
      <c r="J65" s="275">
        <v>83</v>
      </c>
      <c r="K65" s="276">
        <f>I65/$I$66</f>
        <v>0.83068720097117421</v>
      </c>
    </row>
    <row r="66" spans="1:11" ht="15">
      <c r="A66" s="31"/>
      <c r="B66" s="193">
        <v>60</v>
      </c>
      <c r="C66" s="194" t="s">
        <v>168</v>
      </c>
      <c r="D66" s="195">
        <v>664</v>
      </c>
      <c r="E66" s="196"/>
      <c r="F66" s="197" t="s">
        <v>190</v>
      </c>
      <c r="G66" s="31"/>
      <c r="H66" s="385" t="s">
        <v>18</v>
      </c>
      <c r="I66" s="386">
        <f>SUM(I64:I65)</f>
        <v>42011</v>
      </c>
      <c r="J66" s="386">
        <f>SUM(J64:J65)</f>
        <v>394</v>
      </c>
      <c r="K66" s="387">
        <f>SUM(K64:K65)</f>
        <v>1</v>
      </c>
    </row>
    <row r="67" spans="1:11" ht="15">
      <c r="B67" s="266">
        <v>61</v>
      </c>
      <c r="C67" s="194" t="s">
        <v>166</v>
      </c>
      <c r="D67" s="195">
        <v>507</v>
      </c>
      <c r="E67" s="196"/>
      <c r="F67" s="197" t="s">
        <v>190</v>
      </c>
      <c r="G67" s="31"/>
    </row>
    <row r="68" spans="1:11" ht="15">
      <c r="B68" s="193">
        <v>62</v>
      </c>
      <c r="C68" s="194" t="s">
        <v>339</v>
      </c>
      <c r="D68" s="195">
        <v>956</v>
      </c>
      <c r="E68" s="196"/>
      <c r="F68" s="197" t="s">
        <v>190</v>
      </c>
      <c r="G68" s="31"/>
    </row>
    <row r="69" spans="1:11" ht="15">
      <c r="B69" s="266">
        <v>63</v>
      </c>
      <c r="C69" s="194" t="s">
        <v>340</v>
      </c>
      <c r="D69" s="195">
        <v>819</v>
      </c>
      <c r="E69" s="196"/>
      <c r="F69" s="197" t="s">
        <v>190</v>
      </c>
      <c r="G69" s="93"/>
    </row>
    <row r="70" spans="1:11" ht="15">
      <c r="B70" s="193">
        <v>64</v>
      </c>
      <c r="C70" s="194" t="s">
        <v>242</v>
      </c>
      <c r="D70" s="195">
        <v>291</v>
      </c>
      <c r="E70" s="196"/>
      <c r="F70" s="197" t="s">
        <v>191</v>
      </c>
      <c r="G70" s="93"/>
    </row>
    <row r="71" spans="1:11" ht="15">
      <c r="B71" s="266">
        <v>65</v>
      </c>
      <c r="C71" s="194" t="s">
        <v>283</v>
      </c>
      <c r="D71" s="195">
        <v>412</v>
      </c>
      <c r="E71" s="196"/>
      <c r="F71" s="197" t="s">
        <v>190</v>
      </c>
      <c r="G71" s="31"/>
    </row>
    <row r="72" spans="1:11" ht="15">
      <c r="B72" s="193">
        <v>66</v>
      </c>
      <c r="C72" s="194" t="s">
        <v>388</v>
      </c>
      <c r="D72" s="195">
        <v>94</v>
      </c>
      <c r="E72" s="196"/>
      <c r="F72" s="197" t="s">
        <v>190</v>
      </c>
      <c r="G72" s="31"/>
      <c r="H72" s="96"/>
    </row>
    <row r="73" spans="1:11" ht="15">
      <c r="B73" s="266">
        <v>67</v>
      </c>
      <c r="C73" s="194" t="s">
        <v>392</v>
      </c>
      <c r="D73" s="195">
        <v>196</v>
      </c>
      <c r="E73" s="196"/>
      <c r="F73" s="197" t="s">
        <v>190</v>
      </c>
      <c r="G73" s="31"/>
    </row>
    <row r="74" spans="1:11" ht="15">
      <c r="B74" s="193">
        <v>68</v>
      </c>
      <c r="C74" s="194" t="s">
        <v>204</v>
      </c>
      <c r="D74" s="195">
        <v>196</v>
      </c>
      <c r="E74" s="196"/>
      <c r="F74" s="197" t="s">
        <v>189</v>
      </c>
      <c r="G74" s="31"/>
    </row>
    <row r="75" spans="1:11" ht="15">
      <c r="B75" s="266">
        <v>69</v>
      </c>
      <c r="C75" s="194" t="s">
        <v>393</v>
      </c>
      <c r="D75" s="195">
        <v>513</v>
      </c>
      <c r="E75" s="196"/>
      <c r="F75" s="197" t="s">
        <v>191</v>
      </c>
      <c r="G75" s="31"/>
    </row>
    <row r="76" spans="1:11" ht="15">
      <c r="B76" s="193">
        <v>70</v>
      </c>
      <c r="C76" s="194" t="s">
        <v>330</v>
      </c>
      <c r="D76" s="195">
        <v>130</v>
      </c>
      <c r="E76" s="196"/>
      <c r="F76" s="197" t="s">
        <v>190</v>
      </c>
      <c r="G76" s="31"/>
    </row>
    <row r="77" spans="1:11" ht="15">
      <c r="B77" s="266">
        <v>71</v>
      </c>
      <c r="C77" s="194" t="s">
        <v>260</v>
      </c>
      <c r="D77" s="195">
        <v>540</v>
      </c>
      <c r="E77" s="196"/>
      <c r="F77" s="197" t="s">
        <v>190</v>
      </c>
      <c r="G77" s="31"/>
    </row>
    <row r="78" spans="1:11" ht="15">
      <c r="B78" s="193">
        <v>72</v>
      </c>
      <c r="C78" s="194" t="s">
        <v>210</v>
      </c>
      <c r="D78" s="195">
        <v>335</v>
      </c>
      <c r="E78" s="196"/>
      <c r="F78" s="197" t="s">
        <v>190</v>
      </c>
      <c r="G78" s="31"/>
    </row>
    <row r="79" spans="1:11" ht="15">
      <c r="B79" s="266">
        <v>73</v>
      </c>
      <c r="C79" s="267" t="s">
        <v>211</v>
      </c>
      <c r="D79" s="268">
        <v>604</v>
      </c>
      <c r="E79" s="269"/>
      <c r="F79" s="270" t="s">
        <v>189</v>
      </c>
    </row>
    <row r="80" spans="1:11" ht="15.75">
      <c r="B80" s="380"/>
      <c r="C80" s="381" t="s">
        <v>259</v>
      </c>
      <c r="D80" s="382">
        <f>SUM(D7:D79)</f>
        <v>31673</v>
      </c>
      <c r="E80" s="383"/>
      <c r="F80" s="384"/>
      <c r="G80" s="31"/>
    </row>
    <row r="89" spans="3:3">
      <c r="C89" s="31"/>
    </row>
  </sheetData>
  <sortState ref="B7:F78">
    <sortCondition ref="B7"/>
  </sortState>
  <mergeCells count="4">
    <mergeCell ref="B2:K2"/>
    <mergeCell ref="B3:K3"/>
    <mergeCell ref="B4:K4"/>
    <mergeCell ref="B6:C6"/>
  </mergeCells>
  <phoneticPr fontId="0" type="noConversion"/>
  <printOptions horizontalCentered="1" verticalCentered="1"/>
  <pageMargins left="0.27559055118110237" right="0" top="0" bottom="0.55118110236220474" header="0" footer="0.15748031496062992"/>
  <pageSetup scale="64" orientation="portrait" r:id="rId1"/>
  <headerFooter alignWithMargins="0">
    <oddFooter>&amp;CBARÓMETRO TURÍSTICO DE LA RIVIERA MAYA
FIDEICOMISO DE PROMOCIÓN TURÍSTICA DE LA RIVIERA MAYA&amp;R26</oddFooter>
  </headerFooter>
  <drawing r:id="rId2"/>
</worksheet>
</file>

<file path=xl/worksheets/sheet28.xml><?xml version="1.0" encoding="utf-8"?>
<worksheet xmlns="http://schemas.openxmlformats.org/spreadsheetml/2006/main" xmlns:r="http://schemas.openxmlformats.org/officeDocument/2006/relationships">
  <sheetPr codeName="Hoja24">
    <pageSetUpPr fitToPage="1"/>
  </sheetPr>
  <dimension ref="A1:I41"/>
  <sheetViews>
    <sheetView topLeftCell="A9" workbookViewId="0">
      <selection activeCell="E28" sqref="E28"/>
    </sheetView>
  </sheetViews>
  <sheetFormatPr baseColWidth="10" defaultRowHeight="12.75"/>
  <cols>
    <col min="1" max="1" width="3.5703125" style="9" customWidth="1"/>
    <col min="2" max="2" width="38.7109375" style="9" customWidth="1"/>
    <col min="3" max="3" width="11.28515625" style="9" bestFit="1" customWidth="1"/>
    <col min="4" max="4" width="8.28515625" style="9" bestFit="1" customWidth="1"/>
    <col min="5" max="5" width="11.7109375" style="9" bestFit="1" customWidth="1"/>
    <col min="6" max="6" width="8.28515625" style="9" bestFit="1" customWidth="1"/>
    <col min="7" max="16384" width="11.42578125" style="9"/>
  </cols>
  <sheetData>
    <row r="1" spans="1:8">
      <c r="B1" s="31"/>
      <c r="C1" s="31"/>
      <c r="D1" s="31"/>
      <c r="E1" s="31"/>
      <c r="F1" s="31"/>
    </row>
    <row r="2" spans="1:8">
      <c r="B2" s="31"/>
      <c r="C2" s="31"/>
      <c r="D2" s="31"/>
      <c r="E2" s="31"/>
      <c r="F2" s="31"/>
    </row>
    <row r="3" spans="1:8">
      <c r="B3" s="31"/>
      <c r="C3" s="31"/>
      <c r="D3" s="31"/>
      <c r="E3" s="31"/>
      <c r="F3" s="31"/>
    </row>
    <row r="4" spans="1:8">
      <c r="B4" s="31"/>
      <c r="C4" s="31"/>
      <c r="D4" s="31"/>
      <c r="E4" s="31"/>
      <c r="F4" s="31"/>
    </row>
    <row r="5" spans="1:8">
      <c r="B5" s="31"/>
      <c r="C5" s="31"/>
      <c r="D5" s="31"/>
      <c r="E5" s="31"/>
      <c r="F5" s="31"/>
    </row>
    <row r="6" spans="1:8" ht="21.75" customHeight="1">
      <c r="B6" s="536" t="s">
        <v>198</v>
      </c>
      <c r="C6" s="536"/>
      <c r="D6" s="536"/>
      <c r="E6" s="536"/>
      <c r="F6" s="536"/>
      <c r="G6" s="536"/>
    </row>
    <row r="7" spans="1:8" ht="18.75">
      <c r="B7" s="536" t="s">
        <v>205</v>
      </c>
      <c r="C7" s="536"/>
      <c r="D7" s="536"/>
      <c r="E7" s="536"/>
      <c r="F7" s="536"/>
      <c r="G7" s="536"/>
    </row>
    <row r="8" spans="1:8" ht="18.75">
      <c r="B8" s="536" t="s">
        <v>429</v>
      </c>
      <c r="C8" s="536"/>
      <c r="D8" s="536"/>
      <c r="E8" s="536"/>
      <c r="F8" s="536"/>
      <c r="G8" s="536"/>
    </row>
    <row r="9" spans="1:8" ht="4.5" customHeight="1">
      <c r="B9" s="537"/>
      <c r="C9" s="537"/>
      <c r="D9" s="537"/>
      <c r="E9" s="537"/>
      <c r="F9" s="537"/>
    </row>
    <row r="10" spans="1:8" ht="15.75">
      <c r="A10" s="31"/>
      <c r="B10" s="390" t="s">
        <v>206</v>
      </c>
      <c r="C10" s="390" t="s">
        <v>170</v>
      </c>
      <c r="D10" s="390" t="s">
        <v>33</v>
      </c>
      <c r="E10" s="390" t="s">
        <v>17</v>
      </c>
      <c r="F10" s="390" t="s">
        <v>33</v>
      </c>
      <c r="G10" s="31"/>
    </row>
    <row r="11" spans="1:8" ht="15.75">
      <c r="B11" s="206" t="s">
        <v>171</v>
      </c>
      <c r="C11" s="427">
        <v>24</v>
      </c>
      <c r="D11" s="207">
        <f>C11/$C$29</f>
        <v>6.0913705583756347E-2</v>
      </c>
      <c r="E11" s="218">
        <v>4000</v>
      </c>
      <c r="F11" s="207">
        <f>E11/$E$29</f>
        <v>9.5213158458498967E-2</v>
      </c>
      <c r="H11" s="98"/>
    </row>
    <row r="12" spans="1:8" ht="15.75">
      <c r="B12" s="206" t="s">
        <v>194</v>
      </c>
      <c r="C12" s="427">
        <v>2</v>
      </c>
      <c r="D12" s="207">
        <f t="shared" ref="D12:D28" si="0">C12/$C$29</f>
        <v>5.076142131979695E-3</v>
      </c>
      <c r="E12" s="219">
        <v>49</v>
      </c>
      <c r="F12" s="207">
        <f t="shared" ref="F12:F28" si="1">E12/$E$29</f>
        <v>1.1663611911166122E-3</v>
      </c>
      <c r="H12" s="98"/>
    </row>
    <row r="13" spans="1:8" ht="15.75">
      <c r="A13" s="31"/>
      <c r="B13" s="206" t="s">
        <v>182</v>
      </c>
      <c r="C13" s="427">
        <v>9</v>
      </c>
      <c r="D13" s="207">
        <f t="shared" si="0"/>
        <v>2.2842639593908629E-2</v>
      </c>
      <c r="E13" s="219">
        <v>2936</v>
      </c>
      <c r="F13" s="207">
        <f t="shared" si="1"/>
        <v>6.9886458308538235E-2</v>
      </c>
      <c r="H13" s="98"/>
    </row>
    <row r="14" spans="1:8" ht="15.75">
      <c r="A14" s="31"/>
      <c r="B14" s="206" t="s">
        <v>172</v>
      </c>
      <c r="C14" s="427">
        <v>1</v>
      </c>
      <c r="D14" s="207">
        <f t="shared" si="0"/>
        <v>2.5380710659898475E-3</v>
      </c>
      <c r="E14" s="219">
        <v>20</v>
      </c>
      <c r="F14" s="207">
        <f t="shared" si="1"/>
        <v>4.7606579229249481E-4</v>
      </c>
      <c r="H14" s="98"/>
    </row>
    <row r="15" spans="1:8" ht="15.75">
      <c r="A15" s="31"/>
      <c r="B15" s="206" t="s">
        <v>173</v>
      </c>
      <c r="C15" s="427">
        <v>170</v>
      </c>
      <c r="D15" s="207">
        <f t="shared" si="0"/>
        <v>0.43147208121827413</v>
      </c>
      <c r="E15" s="219">
        <v>7657</v>
      </c>
      <c r="F15" s="207">
        <f t="shared" si="1"/>
        <v>0.18226178857918165</v>
      </c>
      <c r="H15" s="98"/>
    </row>
    <row r="16" spans="1:8" ht="15.75">
      <c r="A16" s="31"/>
      <c r="B16" s="206" t="s">
        <v>179</v>
      </c>
      <c r="C16" s="427">
        <v>1</v>
      </c>
      <c r="D16" s="207">
        <f t="shared" si="0"/>
        <v>2.5380710659898475E-3</v>
      </c>
      <c r="E16" s="219">
        <v>540</v>
      </c>
      <c r="F16" s="207">
        <f t="shared" si="1"/>
        <v>1.2853776391897361E-2</v>
      </c>
      <c r="H16" s="98"/>
    </row>
    <row r="17" spans="1:8" ht="15.75">
      <c r="A17" s="31"/>
      <c r="B17" s="206" t="s">
        <v>180</v>
      </c>
      <c r="C17" s="427">
        <v>11</v>
      </c>
      <c r="D17" s="207">
        <f t="shared" si="0"/>
        <v>2.7918781725888325E-2</v>
      </c>
      <c r="E17" s="219">
        <v>3817</v>
      </c>
      <c r="F17" s="207">
        <f t="shared" si="1"/>
        <v>9.0857156459022634E-2</v>
      </c>
      <c r="H17" s="98"/>
    </row>
    <row r="18" spans="1:8" ht="15.75">
      <c r="A18" s="31"/>
      <c r="B18" s="206" t="s">
        <v>181</v>
      </c>
      <c r="C18" s="427">
        <v>23</v>
      </c>
      <c r="D18" s="207">
        <f t="shared" si="0"/>
        <v>5.8375634517766499E-2</v>
      </c>
      <c r="E18" s="219">
        <v>6712</v>
      </c>
      <c r="F18" s="207">
        <f t="shared" si="1"/>
        <v>0.15976767989336127</v>
      </c>
      <c r="H18" s="98"/>
    </row>
    <row r="19" spans="1:8" ht="15.75">
      <c r="A19" s="31"/>
      <c r="B19" s="206" t="s">
        <v>174</v>
      </c>
      <c r="C19" s="427">
        <v>14</v>
      </c>
      <c r="D19" s="207">
        <f t="shared" si="0"/>
        <v>3.553299492385787E-2</v>
      </c>
      <c r="E19" s="219">
        <v>5232</v>
      </c>
      <c r="F19" s="207">
        <f t="shared" si="1"/>
        <v>0.12453881126371665</v>
      </c>
      <c r="H19" s="98"/>
    </row>
    <row r="20" spans="1:8" ht="15.75">
      <c r="B20" s="206" t="s">
        <v>215</v>
      </c>
      <c r="C20" s="427">
        <v>5</v>
      </c>
      <c r="D20" s="207">
        <f t="shared" si="0"/>
        <v>1.2690355329949238E-2</v>
      </c>
      <c r="E20" s="219">
        <v>47</v>
      </c>
      <c r="F20" s="207">
        <f t="shared" si="1"/>
        <v>1.1187546118873628E-3</v>
      </c>
      <c r="H20" s="98"/>
    </row>
    <row r="21" spans="1:8" ht="15.75">
      <c r="B21" s="206" t="s">
        <v>193</v>
      </c>
      <c r="C21" s="427">
        <v>15</v>
      </c>
      <c r="D21" s="207">
        <f t="shared" si="0"/>
        <v>3.8071065989847719E-2</v>
      </c>
      <c r="E21" s="219">
        <v>4666</v>
      </c>
      <c r="F21" s="207">
        <f t="shared" si="1"/>
        <v>0.11106614934183905</v>
      </c>
      <c r="H21" s="98"/>
    </row>
    <row r="22" spans="1:8" ht="15.75">
      <c r="B22" s="206" t="s">
        <v>184</v>
      </c>
      <c r="C22" s="427">
        <v>1</v>
      </c>
      <c r="D22" s="207">
        <f t="shared" si="0"/>
        <v>2.5380710659898475E-3</v>
      </c>
      <c r="E22" s="219">
        <v>680</v>
      </c>
      <c r="F22" s="207">
        <f t="shared" si="1"/>
        <v>1.6186236937944826E-2</v>
      </c>
      <c r="H22" s="98"/>
    </row>
    <row r="23" spans="1:8" ht="15.75">
      <c r="A23" s="31"/>
      <c r="B23" s="206" t="s">
        <v>175</v>
      </c>
      <c r="C23" s="427">
        <v>9</v>
      </c>
      <c r="D23" s="207">
        <f t="shared" si="0"/>
        <v>2.2842639593908629E-2</v>
      </c>
      <c r="E23" s="219">
        <v>2175</v>
      </c>
      <c r="F23" s="207">
        <f t="shared" si="1"/>
        <v>5.177215491180881E-2</v>
      </c>
      <c r="H23" s="98"/>
    </row>
    <row r="24" spans="1:8" ht="15.75">
      <c r="B24" s="206" t="s">
        <v>214</v>
      </c>
      <c r="C24" s="428">
        <v>5</v>
      </c>
      <c r="D24" s="207">
        <f t="shared" si="0"/>
        <v>1.2690355329949238E-2</v>
      </c>
      <c r="E24" s="219">
        <v>76</v>
      </c>
      <c r="F24" s="207">
        <f t="shared" si="1"/>
        <v>1.8090500107114803E-3</v>
      </c>
      <c r="H24" s="98"/>
    </row>
    <row r="25" spans="1:8" ht="15.75">
      <c r="B25" s="206" t="s">
        <v>192</v>
      </c>
      <c r="C25" s="428">
        <v>4</v>
      </c>
      <c r="D25" s="207">
        <f t="shared" si="0"/>
        <v>1.015228426395939E-2</v>
      </c>
      <c r="E25" s="219">
        <v>140</v>
      </c>
      <c r="F25" s="207">
        <f t="shared" si="1"/>
        <v>3.332460546047464E-3</v>
      </c>
      <c r="H25" s="98"/>
    </row>
    <row r="26" spans="1:8" ht="15.75">
      <c r="B26" s="206" t="s">
        <v>176</v>
      </c>
      <c r="C26" s="428">
        <v>95</v>
      </c>
      <c r="D26" s="207">
        <f t="shared" si="0"/>
        <v>0.24111675126903553</v>
      </c>
      <c r="E26" s="219">
        <v>2045</v>
      </c>
      <c r="F26" s="207">
        <f t="shared" si="1"/>
        <v>4.8677727261907597E-2</v>
      </c>
      <c r="H26" s="98"/>
    </row>
    <row r="27" spans="1:8" ht="15.75">
      <c r="A27" s="31"/>
      <c r="B27" s="206" t="s">
        <v>195</v>
      </c>
      <c r="C27" s="428">
        <v>1</v>
      </c>
      <c r="D27" s="207">
        <f t="shared" si="0"/>
        <v>2.5380710659898475E-3</v>
      </c>
      <c r="E27" s="219">
        <v>750</v>
      </c>
      <c r="F27" s="207">
        <f t="shared" si="1"/>
        <v>1.7852467210968555E-2</v>
      </c>
      <c r="H27" s="98"/>
    </row>
    <row r="28" spans="1:8" ht="15.75">
      <c r="B28" s="206" t="s">
        <v>177</v>
      </c>
      <c r="C28" s="428">
        <v>4</v>
      </c>
      <c r="D28" s="207">
        <f t="shared" si="0"/>
        <v>1.015228426395939E-2</v>
      </c>
      <c r="E28" s="220">
        <v>469</v>
      </c>
      <c r="F28" s="207">
        <f t="shared" si="1"/>
        <v>1.1163742829259004E-2</v>
      </c>
      <c r="H28" s="98"/>
    </row>
    <row r="29" spans="1:8" ht="15.75">
      <c r="A29" s="97"/>
      <c r="B29" s="391" t="s">
        <v>6</v>
      </c>
      <c r="C29" s="392">
        <f>SUM(C11:C28)</f>
        <v>394</v>
      </c>
      <c r="D29" s="393">
        <f>SUM(D11:D28)</f>
        <v>1</v>
      </c>
      <c r="E29" s="394">
        <f>SUM(E11:E28)</f>
        <v>42011</v>
      </c>
      <c r="F29" s="393">
        <f>SUM(F11:F28)</f>
        <v>1</v>
      </c>
      <c r="G29" s="31"/>
    </row>
    <row r="30" spans="1:8">
      <c r="B30" s="31"/>
      <c r="C30" s="99"/>
      <c r="D30" s="99"/>
      <c r="E30" s="99"/>
      <c r="F30" s="99"/>
    </row>
    <row r="31" spans="1:8">
      <c r="B31" s="100" t="s">
        <v>405</v>
      </c>
      <c r="C31" s="101"/>
      <c r="D31" s="101"/>
      <c r="E31" s="101"/>
      <c r="F31" s="101"/>
    </row>
    <row r="38" spans="8:9">
      <c r="I38" s="31"/>
    </row>
    <row r="39" spans="8:9">
      <c r="I39" s="31"/>
    </row>
    <row r="41" spans="8:9">
      <c r="H41" s="102"/>
    </row>
  </sheetData>
  <sortState ref="B12:F28">
    <sortCondition ref="B11"/>
  </sortState>
  <mergeCells count="4">
    <mergeCell ref="B8:G8"/>
    <mergeCell ref="B9:F9"/>
    <mergeCell ref="B6:G6"/>
    <mergeCell ref="B7:G7"/>
  </mergeCells>
  <phoneticPr fontId="0" type="noConversion"/>
  <pageMargins left="0.9055118110236221" right="0" top="0.39370078740157483" bottom="0.11811023622047245" header="0" footer="0.43307086614173229"/>
  <pageSetup orientation="portrait" r:id="rId1"/>
  <headerFooter alignWithMargins="0">
    <oddFooter>&amp;CBARÓMETRO TURÍSTICO DE LA RIVIERA MAYA
FIDEICOMISO DE PROMOCIÓN TURÍSTICA DE LA RIVIERA MAYA&amp;R27</oddFooter>
  </headerFooter>
  <drawing r:id="rId2"/>
</worksheet>
</file>

<file path=xl/worksheets/sheet3.xml><?xml version="1.0" encoding="utf-8"?>
<worksheet xmlns="http://schemas.openxmlformats.org/spreadsheetml/2006/main" xmlns:r="http://schemas.openxmlformats.org/officeDocument/2006/relationships">
  <sheetPr>
    <pageSetUpPr fitToPage="1"/>
  </sheetPr>
  <dimension ref="A1:J50"/>
  <sheetViews>
    <sheetView topLeftCell="A10" workbookViewId="0">
      <selection activeCell="D27" sqref="D27"/>
    </sheetView>
  </sheetViews>
  <sheetFormatPr baseColWidth="10" defaultRowHeight="15"/>
  <cols>
    <col min="1" max="1" width="3.7109375" style="15" customWidth="1"/>
    <col min="2" max="2" width="43" style="15" customWidth="1"/>
    <col min="3" max="3" width="11.85546875" style="15" bestFit="1" customWidth="1"/>
    <col min="4" max="4" width="13" style="15" bestFit="1" customWidth="1"/>
    <col min="5" max="5" width="11" style="15" bestFit="1" customWidth="1"/>
    <col min="6" max="6" width="12.42578125" style="15" bestFit="1" customWidth="1"/>
    <col min="7" max="7" width="14.85546875" style="15" bestFit="1" customWidth="1"/>
    <col min="8" max="16384" width="11.42578125" style="15"/>
  </cols>
  <sheetData>
    <row r="1" spans="1:10" ht="18.75">
      <c r="A1" s="457" t="s">
        <v>155</v>
      </c>
      <c r="B1" s="457"/>
      <c r="C1" s="457"/>
      <c r="D1" s="457"/>
      <c r="E1" s="457"/>
      <c r="F1" s="457"/>
      <c r="G1" s="457"/>
    </row>
    <row r="2" spans="1:10" ht="18.75">
      <c r="A2" s="458" t="s">
        <v>42</v>
      </c>
      <c r="B2" s="458"/>
      <c r="C2" s="458"/>
      <c r="D2" s="458"/>
      <c r="E2" s="458"/>
      <c r="F2" s="458"/>
      <c r="G2" s="458"/>
    </row>
    <row r="3" spans="1:10" ht="15.75">
      <c r="A3" s="459" t="s">
        <v>409</v>
      </c>
      <c r="B3" s="459"/>
      <c r="C3" s="459"/>
      <c r="D3" s="459"/>
      <c r="E3" s="459"/>
      <c r="F3" s="459"/>
      <c r="G3" s="459"/>
    </row>
    <row r="4" spans="1:10" ht="8.25" customHeight="1"/>
    <row r="5" spans="1:10" ht="15.75">
      <c r="A5" s="123"/>
      <c r="B5" s="282"/>
      <c r="C5" s="460" t="s">
        <v>410</v>
      </c>
      <c r="D5" s="460"/>
      <c r="E5" s="460" t="s">
        <v>160</v>
      </c>
      <c r="F5" s="461"/>
    </row>
    <row r="6" spans="1:10" ht="15.75">
      <c r="A6" s="123"/>
      <c r="B6" s="283" t="s">
        <v>49</v>
      </c>
      <c r="C6" s="402">
        <v>2013</v>
      </c>
      <c r="D6" s="402">
        <v>2014</v>
      </c>
      <c r="E6" s="284" t="s">
        <v>48</v>
      </c>
      <c r="F6" s="285" t="s">
        <v>33</v>
      </c>
    </row>
    <row r="7" spans="1:10" ht="6" customHeight="1"/>
    <row r="8" spans="1:10">
      <c r="B8" s="160" t="s">
        <v>0</v>
      </c>
      <c r="C8" s="161"/>
      <c r="D8" s="161"/>
      <c r="E8" s="161"/>
      <c r="F8" s="162"/>
    </row>
    <row r="9" spans="1:10">
      <c r="B9" s="163" t="s">
        <v>1</v>
      </c>
      <c r="C9" s="164">
        <v>40908</v>
      </c>
      <c r="D9" s="164">
        <v>42011</v>
      </c>
      <c r="E9" s="165">
        <f>D9-C9</f>
        <v>1103</v>
      </c>
      <c r="F9" s="166">
        <f>(D9/C9)-100%</f>
        <v>2.6962941233988458E-2</v>
      </c>
    </row>
    <row r="10" spans="1:10" ht="7.5" customHeight="1"/>
    <row r="11" spans="1:10">
      <c r="B11" s="167" t="s">
        <v>2</v>
      </c>
      <c r="C11" s="168">
        <v>14706230</v>
      </c>
      <c r="D11" s="168">
        <v>14836762</v>
      </c>
      <c r="E11" s="168">
        <f>D11-C11</f>
        <v>130532</v>
      </c>
      <c r="F11" s="169">
        <f>(D11/C11)-100%</f>
        <v>8.8759661721597993E-3</v>
      </c>
    </row>
    <row r="12" spans="1:10">
      <c r="B12" s="170" t="s">
        <v>3</v>
      </c>
      <c r="C12" s="106">
        <v>11696220</v>
      </c>
      <c r="D12" s="106">
        <v>12108964</v>
      </c>
      <c r="E12" s="106">
        <f>D12-C12</f>
        <v>412744</v>
      </c>
      <c r="F12" s="171">
        <f>(D12/C12)-100%</f>
        <v>3.5288665910866879E-2</v>
      </c>
    </row>
    <row r="13" spans="1:10">
      <c r="B13" s="163" t="s">
        <v>4</v>
      </c>
      <c r="C13" s="172">
        <f>C12/C11</f>
        <v>0.7953241585368922</v>
      </c>
      <c r="D13" s="173">
        <f>D12/D11</f>
        <v>0.81614600274642135</v>
      </c>
      <c r="E13" s="172">
        <f>D13-C13</f>
        <v>2.082184420952915E-2</v>
      </c>
      <c r="F13" s="166"/>
      <c r="J13" s="16"/>
    </row>
    <row r="14" spans="1:10" ht="9" customHeight="1"/>
    <row r="15" spans="1:10" ht="20.25" customHeight="1">
      <c r="B15" s="174" t="s">
        <v>5</v>
      </c>
      <c r="C15" s="175">
        <v>0.81879999999999997</v>
      </c>
      <c r="D15" s="175">
        <v>0.8417</v>
      </c>
      <c r="E15" s="176">
        <f>D15-C15</f>
        <v>2.2900000000000031E-2</v>
      </c>
      <c r="F15" s="16"/>
    </row>
    <row r="16" spans="1:10" ht="8.25" customHeight="1"/>
    <row r="17" spans="2:8">
      <c r="B17" s="160" t="s">
        <v>14</v>
      </c>
      <c r="C17" s="161"/>
      <c r="D17" s="161"/>
      <c r="E17" s="162"/>
      <c r="F17" s="15" t="s">
        <v>142</v>
      </c>
      <c r="G17" s="15" t="s">
        <v>141</v>
      </c>
    </row>
    <row r="18" spans="2:8">
      <c r="B18" s="170" t="s">
        <v>13</v>
      </c>
      <c r="C18" s="103">
        <v>6.05</v>
      </c>
      <c r="D18" s="103">
        <v>5.93</v>
      </c>
      <c r="E18" s="177">
        <f>D18-C18</f>
        <v>-0.12000000000000011</v>
      </c>
      <c r="F18" s="16"/>
    </row>
    <row r="19" spans="2:8">
      <c r="B19" s="170" t="s">
        <v>15</v>
      </c>
      <c r="C19" s="104">
        <v>3.41</v>
      </c>
      <c r="D19" s="104">
        <v>3.39</v>
      </c>
      <c r="E19" s="177">
        <f>D19-C19</f>
        <v>-2.0000000000000018E-2</v>
      </c>
      <c r="F19" s="16"/>
    </row>
    <row r="20" spans="2:8">
      <c r="B20" s="163" t="s">
        <v>16</v>
      </c>
      <c r="C20" s="178">
        <v>7.07</v>
      </c>
      <c r="D20" s="178">
        <v>6.78</v>
      </c>
      <c r="E20" s="179">
        <f>D20-C20</f>
        <v>-0.29000000000000004</v>
      </c>
      <c r="F20" s="16"/>
    </row>
    <row r="22" spans="2:8">
      <c r="B22" s="180" t="s">
        <v>50</v>
      </c>
      <c r="C22" s="181">
        <v>2540.9499999999998</v>
      </c>
      <c r="D22" s="181">
        <v>2951.21</v>
      </c>
      <c r="E22" s="182">
        <f>D22-C22</f>
        <v>410.26000000000022</v>
      </c>
      <c r="F22" s="176">
        <f>(D22/C22)-100%</f>
        <v>0.1614592967197308</v>
      </c>
    </row>
    <row r="24" spans="2:8">
      <c r="B24" s="160" t="s">
        <v>35</v>
      </c>
      <c r="C24" s="235">
        <v>2013</v>
      </c>
      <c r="D24" s="235">
        <v>2014</v>
      </c>
      <c r="E24" s="161"/>
      <c r="F24" s="162"/>
    </row>
    <row r="25" spans="2:8">
      <c r="B25" s="170" t="s">
        <v>6</v>
      </c>
      <c r="C25" s="105">
        <v>4158135</v>
      </c>
      <c r="D25" s="105">
        <v>4400222</v>
      </c>
      <c r="E25" s="106">
        <f>D25-C25</f>
        <v>242087</v>
      </c>
      <c r="F25" s="171">
        <f>(D25/C25)-100%</f>
        <v>5.8220091459272094E-2</v>
      </c>
    </row>
    <row r="26" spans="2:8">
      <c r="B26" s="170" t="s">
        <v>7</v>
      </c>
      <c r="C26" s="106">
        <v>887593</v>
      </c>
      <c r="D26" s="106">
        <v>848344</v>
      </c>
      <c r="E26" s="106">
        <f>D26-C26</f>
        <v>-39249</v>
      </c>
      <c r="F26" s="171">
        <f>(D26/C26)-100%</f>
        <v>-4.4219591637158051E-2</v>
      </c>
      <c r="G26" s="17"/>
    </row>
    <row r="27" spans="2:8">
      <c r="B27" s="163" t="s">
        <v>8</v>
      </c>
      <c r="C27" s="165">
        <v>3270542</v>
      </c>
      <c r="D27" s="165">
        <v>3551878</v>
      </c>
      <c r="E27" s="165">
        <f>D27-C27</f>
        <v>281336</v>
      </c>
      <c r="F27" s="166">
        <f>(D27/C27)-100%</f>
        <v>8.6021216055320426E-2</v>
      </c>
      <c r="G27" s="17"/>
      <c r="H27" s="17"/>
    </row>
    <row r="29" spans="2:8">
      <c r="B29" s="184" t="s">
        <v>36</v>
      </c>
      <c r="C29" s="235">
        <v>2013</v>
      </c>
      <c r="D29" s="237"/>
      <c r="E29" s="235">
        <v>2014</v>
      </c>
      <c r="F29" s="185"/>
      <c r="G29" s="18"/>
    </row>
    <row r="30" spans="2:8">
      <c r="B30" s="170" t="s">
        <v>9</v>
      </c>
      <c r="C30" s="106">
        <v>1004286</v>
      </c>
      <c r="D30" s="107">
        <f>C30/$C$35</f>
        <v>0.30707020426583731</v>
      </c>
      <c r="E30" s="106">
        <v>987838</v>
      </c>
      <c r="F30" s="171">
        <f>E30/$E$35</f>
        <v>0.27811709749039804</v>
      </c>
      <c r="G30" s="19"/>
    </row>
    <row r="31" spans="2:8">
      <c r="B31" s="170" t="s">
        <v>11</v>
      </c>
      <c r="C31" s="106">
        <v>1274873</v>
      </c>
      <c r="D31" s="107">
        <f>C31/$C$35</f>
        <v>0.3898048091111504</v>
      </c>
      <c r="E31" s="106">
        <v>1549503</v>
      </c>
      <c r="F31" s="171">
        <f>E31/$E$35</f>
        <v>0.43624893647811103</v>
      </c>
      <c r="G31" s="19"/>
    </row>
    <row r="32" spans="2:8">
      <c r="B32" s="170" t="s">
        <v>153</v>
      </c>
      <c r="C32" s="106">
        <v>711029</v>
      </c>
      <c r="D32" s="107">
        <f>C32/$C$35</f>
        <v>0.21740402661087979</v>
      </c>
      <c r="E32" s="106">
        <v>731095</v>
      </c>
      <c r="F32" s="171">
        <f>E32/$E$35</f>
        <v>0.20583336477210085</v>
      </c>
      <c r="G32" s="19"/>
    </row>
    <row r="33" spans="2:8">
      <c r="B33" s="170" t="s">
        <v>10</v>
      </c>
      <c r="C33" s="106">
        <v>246229</v>
      </c>
      <c r="D33" s="107">
        <f>C33/$C$35</f>
        <v>7.5286909631492274E-2</v>
      </c>
      <c r="E33" s="106">
        <v>242463</v>
      </c>
      <c r="F33" s="171">
        <f>E33/$E$35</f>
        <v>6.8263324359676775E-2</v>
      </c>
      <c r="G33" s="19"/>
    </row>
    <row r="34" spans="2:8">
      <c r="B34" s="170" t="s">
        <v>12</v>
      </c>
      <c r="C34" s="106">
        <v>34125</v>
      </c>
      <c r="D34" s="107">
        <f>C34/$C$35</f>
        <v>1.0434050380640273E-2</v>
      </c>
      <c r="E34" s="106">
        <v>40979</v>
      </c>
      <c r="F34" s="171">
        <f>E34/$E$35</f>
        <v>1.1537276899713334E-2</v>
      </c>
      <c r="G34" s="19"/>
    </row>
    <row r="35" spans="2:8">
      <c r="B35" s="163"/>
      <c r="C35" s="164">
        <f>SUM(C30:C34)</f>
        <v>3270542</v>
      </c>
      <c r="D35" s="172">
        <f>SUM(D30:D34)</f>
        <v>1</v>
      </c>
      <c r="E35" s="164">
        <f>SUM(E30:E34)</f>
        <v>3551878</v>
      </c>
      <c r="F35" s="166">
        <f>SUM(F30:F34)</f>
        <v>0.99999999999999989</v>
      </c>
      <c r="G35" s="20"/>
    </row>
    <row r="37" spans="2:8">
      <c r="B37" s="186" t="s">
        <v>156</v>
      </c>
      <c r="C37" s="235">
        <v>2013</v>
      </c>
      <c r="D37" s="235">
        <v>2014</v>
      </c>
      <c r="E37" s="161"/>
      <c r="F37" s="162"/>
    </row>
    <row r="38" spans="2:8">
      <c r="B38" s="170" t="s">
        <v>6</v>
      </c>
      <c r="C38" s="105">
        <v>11696220</v>
      </c>
      <c r="D38" s="105">
        <v>12108964</v>
      </c>
      <c r="E38" s="106">
        <f>D38-C38</f>
        <v>412744</v>
      </c>
      <c r="F38" s="171">
        <f>(D38/C38)-100%</f>
        <v>3.5288665910866879E-2</v>
      </c>
    </row>
    <row r="39" spans="2:8">
      <c r="B39" s="170" t="s">
        <v>7</v>
      </c>
      <c r="C39" s="106">
        <v>1265196</v>
      </c>
      <c r="D39" s="106">
        <v>1194890</v>
      </c>
      <c r="E39" s="106">
        <f>D39-C39</f>
        <v>-70306</v>
      </c>
      <c r="F39" s="171">
        <f>(D39/C39)-100%</f>
        <v>-5.5569255672638818E-2</v>
      </c>
      <c r="H39" s="17"/>
    </row>
    <row r="40" spans="2:8">
      <c r="B40" s="163" t="s">
        <v>288</v>
      </c>
      <c r="C40" s="165">
        <v>10431024</v>
      </c>
      <c r="D40" s="165">
        <v>10914074</v>
      </c>
      <c r="E40" s="165">
        <f>D40-C40</f>
        <v>483050</v>
      </c>
      <c r="F40" s="166">
        <f>(D40/C40)-100%</f>
        <v>4.6308972158438211E-2</v>
      </c>
      <c r="G40" s="17"/>
      <c r="H40" s="17"/>
    </row>
    <row r="41" spans="2:8">
      <c r="D41" s="17"/>
      <c r="E41" s="17"/>
    </row>
    <row r="42" spans="2:8">
      <c r="B42" s="186" t="s">
        <v>222</v>
      </c>
      <c r="C42" s="235">
        <v>2013</v>
      </c>
      <c r="D42" s="237"/>
      <c r="E42" s="235">
        <v>2014</v>
      </c>
      <c r="F42" s="189"/>
      <c r="G42" s="18"/>
    </row>
    <row r="43" spans="2:8">
      <c r="B43" s="170" t="s">
        <v>269</v>
      </c>
      <c r="C43" s="106">
        <v>4024478</v>
      </c>
      <c r="D43" s="108">
        <f>C43/$C$48</f>
        <v>0.38581811335109573</v>
      </c>
      <c r="E43" s="106">
        <v>4053550</v>
      </c>
      <c r="F43" s="190">
        <f>E43/$E$48</f>
        <v>0.37140576470344622</v>
      </c>
      <c r="G43" s="19"/>
    </row>
    <row r="44" spans="2:8">
      <c r="B44" s="170" t="s">
        <v>11</v>
      </c>
      <c r="C44" s="106">
        <v>3033211</v>
      </c>
      <c r="D44" s="108">
        <f>C44/$C$48</f>
        <v>0.29078746247731768</v>
      </c>
      <c r="E44" s="106">
        <v>3636880</v>
      </c>
      <c r="F44" s="190">
        <f>E44/$E$48</f>
        <v>0.33322845346293234</v>
      </c>
      <c r="G44" s="19"/>
    </row>
    <row r="45" spans="2:8">
      <c r="B45" s="170" t="s">
        <v>153</v>
      </c>
      <c r="C45" s="106">
        <v>2245292</v>
      </c>
      <c r="D45" s="108">
        <f>C45/$C$48</f>
        <v>0.21525135020300978</v>
      </c>
      <c r="E45" s="106">
        <v>2235407</v>
      </c>
      <c r="F45" s="190">
        <f>E45/$E$48</f>
        <v>0.20481875054173171</v>
      </c>
      <c r="G45" s="19"/>
    </row>
    <row r="46" spans="2:8">
      <c r="B46" s="170" t="s">
        <v>270</v>
      </c>
      <c r="C46" s="106">
        <v>624650</v>
      </c>
      <c r="D46" s="108">
        <f>C46/$C$48</f>
        <v>5.9883861833699162E-2</v>
      </c>
      <c r="E46" s="106">
        <v>542868</v>
      </c>
      <c r="F46" s="190">
        <f>E46/$E$48</f>
        <v>4.9740179515000538E-2</v>
      </c>
      <c r="G46" s="19"/>
    </row>
    <row r="47" spans="2:8">
      <c r="B47" s="191" t="s">
        <v>12</v>
      </c>
      <c r="C47" s="106">
        <v>503393</v>
      </c>
      <c r="D47" s="112">
        <f>C47/$C$48</f>
        <v>4.8259212134877646E-2</v>
      </c>
      <c r="E47" s="106">
        <v>445369</v>
      </c>
      <c r="F47" s="190">
        <f>E47/$E$48</f>
        <v>4.0806851776889183E-2</v>
      </c>
      <c r="G47" s="19"/>
    </row>
    <row r="48" spans="2:8">
      <c r="B48" s="192"/>
      <c r="C48" s="164">
        <f>SUM(C43:C47)</f>
        <v>10431024</v>
      </c>
      <c r="D48" s="172">
        <f>SUM(D43:D47)</f>
        <v>1</v>
      </c>
      <c r="E48" s="164">
        <f>SUM(E43:E47)</f>
        <v>10914074</v>
      </c>
      <c r="F48" s="166">
        <f>SUM(F43:F47)</f>
        <v>0.99999999999999989</v>
      </c>
      <c r="G48" s="20"/>
    </row>
    <row r="49" spans="2:6">
      <c r="E49" s="17"/>
    </row>
    <row r="50" spans="2:6">
      <c r="B50" s="454"/>
      <c r="C50" s="455"/>
      <c r="D50" s="455"/>
      <c r="E50" s="455"/>
      <c r="F50" s="456"/>
    </row>
  </sheetData>
  <mergeCells count="6">
    <mergeCell ref="B50:F50"/>
    <mergeCell ref="A1:G1"/>
    <mergeCell ref="A2:G2"/>
    <mergeCell ref="A3:G3"/>
    <mergeCell ref="C5:D5"/>
    <mergeCell ref="E5:F5"/>
  </mergeCells>
  <pageMargins left="0.70866141732283472" right="0" top="0.78740157480314965" bottom="0.78740157480314965" header="0" footer="0"/>
  <pageSetup scale="90" orientation="portrait" r:id="rId1"/>
  <headerFooter>
    <oddFooter>&amp;CBARÓMETRO TURÍSTICO DE LA RIVIERA MAYA
FIDEICOMISO DE PROMOCIÓN TURÍSTICA DE LA RIVIERA MAYA&amp;R2</oddFooter>
  </headerFooter>
  <drawing r:id="rId2"/>
</worksheet>
</file>

<file path=xl/worksheets/sheet4.xml><?xml version="1.0" encoding="utf-8"?>
<worksheet xmlns="http://schemas.openxmlformats.org/spreadsheetml/2006/main" xmlns:r="http://schemas.openxmlformats.org/officeDocument/2006/relationships">
  <sheetPr codeName="Hoja4">
    <pageSetUpPr fitToPage="1"/>
  </sheetPr>
  <dimension ref="B4:AN31"/>
  <sheetViews>
    <sheetView topLeftCell="A15" workbookViewId="0">
      <selection activeCell="G22" sqref="G22"/>
    </sheetView>
  </sheetViews>
  <sheetFormatPr baseColWidth="10" defaultRowHeight="12.75"/>
  <cols>
    <col min="1" max="1" width="2" style="7" customWidth="1"/>
    <col min="2" max="2" width="5.42578125" style="12" bestFit="1" customWidth="1"/>
    <col min="3" max="5" width="7.140625" style="7" bestFit="1" customWidth="1"/>
    <col min="6" max="6" width="7.140625" style="7" customWidth="1"/>
    <col min="7" max="7" width="8.42578125" style="7" bestFit="1" customWidth="1"/>
    <col min="8" max="8" width="7.85546875" style="7" bestFit="1" customWidth="1"/>
    <col min="9" max="10" width="7.7109375" style="7" bestFit="1" customWidth="1"/>
    <col min="11" max="11" width="8.140625" style="7" customWidth="1"/>
    <col min="12" max="16" width="9.140625" style="7" bestFit="1" customWidth="1"/>
    <col min="17" max="20" width="8.85546875" style="7" bestFit="1" customWidth="1"/>
    <col min="21" max="16384" width="11.42578125" style="7"/>
  </cols>
  <sheetData>
    <row r="4" spans="2:20" ht="18.75">
      <c r="D4" s="30"/>
      <c r="E4" s="30"/>
      <c r="F4" s="30"/>
      <c r="G4" s="30"/>
      <c r="H4" s="30"/>
      <c r="I4" s="30"/>
      <c r="J4" s="30"/>
      <c r="K4" s="30" t="s">
        <v>345</v>
      </c>
      <c r="L4" s="30"/>
      <c r="M4" s="30"/>
      <c r="N4" s="30"/>
      <c r="O4" s="30"/>
      <c r="P4" s="30"/>
      <c r="Q4" s="30"/>
      <c r="R4" s="30"/>
      <c r="S4" s="233"/>
    </row>
    <row r="5" spans="2:20" ht="18.75">
      <c r="B5" s="24"/>
      <c r="C5" s="5"/>
      <c r="D5" s="234"/>
      <c r="E5" s="234"/>
      <c r="F5" s="234"/>
      <c r="G5" s="234"/>
      <c r="H5" s="234"/>
      <c r="I5" s="234"/>
      <c r="J5" s="234"/>
      <c r="K5" s="234"/>
      <c r="L5" s="234"/>
      <c r="M5" s="234"/>
      <c r="N5" s="234"/>
      <c r="O5" s="234"/>
      <c r="P5" s="234"/>
      <c r="Q5" s="234"/>
      <c r="R5" s="233"/>
      <c r="S5" s="233"/>
    </row>
    <row r="6" spans="2:20">
      <c r="B6" s="24"/>
      <c r="C6" s="5"/>
      <c r="D6" s="5"/>
      <c r="E6" s="5"/>
      <c r="F6" s="5"/>
      <c r="G6" s="5"/>
      <c r="H6" s="5"/>
      <c r="I6" s="5"/>
      <c r="J6" s="5"/>
      <c r="K6" s="5"/>
      <c r="L6" s="5"/>
      <c r="M6" s="5"/>
      <c r="N6" s="5"/>
      <c r="O6" s="5"/>
      <c r="P6" s="5"/>
      <c r="Q6" s="5"/>
    </row>
    <row r="7" spans="2:20">
      <c r="B7" s="24"/>
      <c r="C7" s="5"/>
      <c r="D7" s="5"/>
      <c r="E7" s="5"/>
      <c r="F7" s="5"/>
      <c r="G7" s="5"/>
      <c r="H7" s="5"/>
      <c r="I7" s="5"/>
      <c r="J7" s="5"/>
      <c r="K7" s="5"/>
      <c r="L7" s="5"/>
      <c r="M7" s="5"/>
      <c r="N7" s="5"/>
      <c r="O7" s="5"/>
      <c r="P7" s="5"/>
      <c r="Q7" s="5"/>
      <c r="R7" s="5"/>
      <c r="S7" s="5"/>
    </row>
    <row r="8" spans="2:20" s="23" customFormat="1" ht="15">
      <c r="B8" s="463" t="s">
        <v>61</v>
      </c>
      <c r="C8" s="462" t="s">
        <v>163</v>
      </c>
      <c r="D8" s="462"/>
      <c r="E8" s="462"/>
      <c r="F8" s="462"/>
      <c r="G8" s="462"/>
      <c r="H8" s="462" t="s">
        <v>165</v>
      </c>
      <c r="I8" s="462"/>
      <c r="J8" s="462"/>
      <c r="K8" s="462"/>
      <c r="L8" s="462" t="s">
        <v>164</v>
      </c>
      <c r="M8" s="462"/>
      <c r="N8" s="462"/>
      <c r="O8" s="462"/>
      <c r="P8" s="462"/>
      <c r="Q8" s="462" t="s">
        <v>165</v>
      </c>
      <c r="R8" s="462"/>
      <c r="S8" s="462"/>
      <c r="T8" s="462"/>
    </row>
    <row r="9" spans="2:20" s="23" customFormat="1" ht="15">
      <c r="B9" s="463"/>
      <c r="C9" s="286">
        <v>2010</v>
      </c>
      <c r="D9" s="286">
        <v>2011</v>
      </c>
      <c r="E9" s="286">
        <v>2012</v>
      </c>
      <c r="F9" s="286">
        <v>2013</v>
      </c>
      <c r="G9" s="286">
        <v>2014</v>
      </c>
      <c r="H9" s="286" t="s">
        <v>341</v>
      </c>
      <c r="I9" s="286" t="s">
        <v>342</v>
      </c>
      <c r="J9" s="286" t="s">
        <v>343</v>
      </c>
      <c r="K9" s="286" t="s">
        <v>344</v>
      </c>
      <c r="L9" s="286">
        <v>2010</v>
      </c>
      <c r="M9" s="286">
        <v>2011</v>
      </c>
      <c r="N9" s="286">
        <v>2012</v>
      </c>
      <c r="O9" s="286">
        <v>2013</v>
      </c>
      <c r="P9" s="286">
        <v>2014</v>
      </c>
      <c r="Q9" s="286" t="s">
        <v>341</v>
      </c>
      <c r="R9" s="286" t="s">
        <v>342</v>
      </c>
      <c r="S9" s="286" t="s">
        <v>343</v>
      </c>
      <c r="T9" s="286" t="s">
        <v>344</v>
      </c>
    </row>
    <row r="10" spans="2:20" ht="15">
      <c r="B10" s="238" t="s">
        <v>229</v>
      </c>
      <c r="C10" s="133">
        <v>0.7167</v>
      </c>
      <c r="D10" s="133">
        <v>0.79779999999999995</v>
      </c>
      <c r="E10" s="133">
        <v>0.82599999999999996</v>
      </c>
      <c r="F10" s="133">
        <v>0.85929999999999995</v>
      </c>
      <c r="G10" s="133">
        <v>0.85970000000000002</v>
      </c>
      <c r="H10" s="135">
        <f t="shared" ref="H10:H15" si="0">G10-C10</f>
        <v>0.14300000000000002</v>
      </c>
      <c r="I10" s="135">
        <f t="shared" ref="I10:I15" si="1">G10-D10</f>
        <v>6.1900000000000066E-2</v>
      </c>
      <c r="J10" s="135">
        <f t="shared" ref="J10:J15" si="2">G10-E10</f>
        <v>3.3700000000000063E-2</v>
      </c>
      <c r="K10" s="135">
        <f t="shared" ref="K10:K15" si="3">G10-F10</f>
        <v>4.0000000000006697E-4</v>
      </c>
      <c r="L10" s="144">
        <v>280194</v>
      </c>
      <c r="M10" s="144">
        <v>299698</v>
      </c>
      <c r="N10" s="144">
        <v>330133</v>
      </c>
      <c r="O10" s="144">
        <v>332698</v>
      </c>
      <c r="P10" s="144">
        <v>352269</v>
      </c>
      <c r="Q10" s="137">
        <f t="shared" ref="Q10:Q15" si="4">(P10/L10)-100%</f>
        <v>0.25723248891839234</v>
      </c>
      <c r="R10" s="137">
        <f t="shared" ref="R10:R15" si="5">(P10/M10)-100%</f>
        <v>0.17541324933766655</v>
      </c>
      <c r="S10" s="137">
        <f t="shared" ref="S10:S15" si="6">(P10/N10)-100%</f>
        <v>6.7051763986029966E-2</v>
      </c>
      <c r="T10" s="137">
        <f t="shared" ref="T10:T15" si="7">(P10/O10)-100%</f>
        <v>5.8825120680016107E-2</v>
      </c>
    </row>
    <row r="11" spans="2:20" ht="15">
      <c r="B11" s="238" t="s">
        <v>230</v>
      </c>
      <c r="C11" s="138">
        <v>0.82840000000000003</v>
      </c>
      <c r="D11" s="138">
        <v>0.85750000000000004</v>
      </c>
      <c r="E11" s="139">
        <v>0.85109999999999997</v>
      </c>
      <c r="F11" s="139">
        <v>0.90210000000000001</v>
      </c>
      <c r="G11" s="139">
        <v>0.90039999999999998</v>
      </c>
      <c r="H11" s="135">
        <f t="shared" si="0"/>
        <v>7.1999999999999953E-2</v>
      </c>
      <c r="I11" s="135">
        <f t="shared" si="1"/>
        <v>4.2899999999999938E-2</v>
      </c>
      <c r="J11" s="135">
        <f t="shared" si="2"/>
        <v>4.930000000000001E-2</v>
      </c>
      <c r="K11" s="135">
        <f t="shared" si="3"/>
        <v>-1.7000000000000348E-3</v>
      </c>
      <c r="L11" s="136">
        <v>293284</v>
      </c>
      <c r="M11" s="136">
        <v>299938</v>
      </c>
      <c r="N11" s="136">
        <v>315725</v>
      </c>
      <c r="O11" s="136">
        <v>326017</v>
      </c>
      <c r="P11" s="136">
        <v>346915</v>
      </c>
      <c r="Q11" s="137">
        <f t="shared" si="4"/>
        <v>0.18286370889649617</v>
      </c>
      <c r="R11" s="137">
        <f t="shared" si="5"/>
        <v>0.15662236862284873</v>
      </c>
      <c r="S11" s="137">
        <f t="shared" si="6"/>
        <v>9.8788502652624954E-2</v>
      </c>
      <c r="T11" s="137">
        <f t="shared" si="7"/>
        <v>6.4100951790857508E-2</v>
      </c>
    </row>
    <row r="12" spans="2:20" ht="15">
      <c r="B12" s="238" t="s">
        <v>231</v>
      </c>
      <c r="C12" s="139">
        <v>0.81030000000000002</v>
      </c>
      <c r="D12" s="139">
        <v>0.84309999999999996</v>
      </c>
      <c r="E12" s="139">
        <v>0.82479999999999998</v>
      </c>
      <c r="F12" s="139">
        <v>0.88880000000000003</v>
      </c>
      <c r="G12" s="139">
        <v>0.85709999999999997</v>
      </c>
      <c r="H12" s="135">
        <f t="shared" si="0"/>
        <v>4.6799999999999953E-2</v>
      </c>
      <c r="I12" s="135">
        <f t="shared" si="1"/>
        <v>1.4000000000000012E-2</v>
      </c>
      <c r="J12" s="135">
        <f t="shared" si="2"/>
        <v>3.2299999999999995E-2</v>
      </c>
      <c r="K12" s="135">
        <f t="shared" si="3"/>
        <v>-3.1700000000000061E-2</v>
      </c>
      <c r="L12" s="136">
        <v>327551</v>
      </c>
      <c r="M12" s="136">
        <v>332838</v>
      </c>
      <c r="N12" s="136">
        <v>349647</v>
      </c>
      <c r="O12" s="136">
        <v>392852</v>
      </c>
      <c r="P12" s="136">
        <v>388619</v>
      </c>
      <c r="Q12" s="137">
        <f t="shared" si="4"/>
        <v>0.18643814245720525</v>
      </c>
      <c r="R12" s="137">
        <f t="shared" si="5"/>
        <v>0.16759204177407638</v>
      </c>
      <c r="S12" s="137">
        <f t="shared" si="6"/>
        <v>0.11146098779626312</v>
      </c>
      <c r="T12" s="137">
        <f t="shared" si="7"/>
        <v>-1.077505014611102E-2</v>
      </c>
    </row>
    <row r="13" spans="2:20" ht="15">
      <c r="B13" s="238" t="s">
        <v>232</v>
      </c>
      <c r="C13" s="139">
        <v>0.77959999999999996</v>
      </c>
      <c r="D13" s="139">
        <v>0.80689999999999995</v>
      </c>
      <c r="E13" s="139">
        <v>0.83489999999999998</v>
      </c>
      <c r="F13" s="139">
        <v>0.86360000000000003</v>
      </c>
      <c r="G13" s="139">
        <v>0.86040000000000005</v>
      </c>
      <c r="H13" s="135">
        <f t="shared" si="0"/>
        <v>8.0800000000000094E-2</v>
      </c>
      <c r="I13" s="135">
        <f t="shared" si="1"/>
        <v>5.3500000000000103E-2</v>
      </c>
      <c r="J13" s="135">
        <f t="shared" si="2"/>
        <v>2.5500000000000078E-2</v>
      </c>
      <c r="K13" s="135">
        <f t="shared" si="3"/>
        <v>-3.1999999999999806E-3</v>
      </c>
      <c r="L13" s="136">
        <v>312999</v>
      </c>
      <c r="M13" s="136">
        <v>333700</v>
      </c>
      <c r="N13" s="136">
        <v>350370</v>
      </c>
      <c r="O13" s="136">
        <v>350572</v>
      </c>
      <c r="P13" s="136">
        <v>378180</v>
      </c>
      <c r="Q13" s="137">
        <f t="shared" si="4"/>
        <v>0.20824667171460609</v>
      </c>
      <c r="R13" s="137">
        <f t="shared" si="5"/>
        <v>0.13329337728498647</v>
      </c>
      <c r="S13" s="137">
        <f t="shared" si="6"/>
        <v>7.937323400976104E-2</v>
      </c>
      <c r="T13" s="137">
        <f t="shared" si="7"/>
        <v>7.8751297878895121E-2</v>
      </c>
    </row>
    <row r="14" spans="2:20" ht="15">
      <c r="B14" s="238" t="s">
        <v>233</v>
      </c>
      <c r="C14" s="139">
        <v>0.67259999999999998</v>
      </c>
      <c r="D14" s="139">
        <v>0.68440000000000001</v>
      </c>
      <c r="E14" s="139">
        <v>0.69799999999999995</v>
      </c>
      <c r="F14" s="139">
        <v>0.77900000000000003</v>
      </c>
      <c r="G14" s="139">
        <v>0.8246</v>
      </c>
      <c r="H14" s="135">
        <f t="shared" si="0"/>
        <v>0.15200000000000002</v>
      </c>
      <c r="I14" s="135">
        <f t="shared" si="1"/>
        <v>0.14019999999999999</v>
      </c>
      <c r="J14" s="135">
        <f t="shared" si="2"/>
        <v>0.12660000000000005</v>
      </c>
      <c r="K14" s="135">
        <f t="shared" si="3"/>
        <v>4.5599999999999974E-2</v>
      </c>
      <c r="L14" s="136">
        <v>292151</v>
      </c>
      <c r="M14" s="136">
        <v>291353</v>
      </c>
      <c r="N14" s="136">
        <v>309775</v>
      </c>
      <c r="O14" s="136">
        <v>349764</v>
      </c>
      <c r="P14" s="136">
        <v>390941</v>
      </c>
      <c r="Q14" s="137">
        <f t="shared" si="4"/>
        <v>0.33814705409189094</v>
      </c>
      <c r="R14" s="137">
        <f t="shared" si="5"/>
        <v>0.34181216599794761</v>
      </c>
      <c r="S14" s="137">
        <f t="shared" si="6"/>
        <v>0.26201597933984333</v>
      </c>
      <c r="T14" s="137">
        <f t="shared" si="7"/>
        <v>0.11772795370592748</v>
      </c>
    </row>
    <row r="15" spans="2:20" ht="15">
      <c r="B15" s="238" t="s">
        <v>235</v>
      </c>
      <c r="C15" s="139">
        <v>0.66080000000000005</v>
      </c>
      <c r="D15" s="139">
        <v>0.68669999999999998</v>
      </c>
      <c r="E15" s="139">
        <v>0.70650000000000002</v>
      </c>
      <c r="F15" s="139">
        <v>0.7631</v>
      </c>
      <c r="G15" s="139">
        <v>0.79279999999999995</v>
      </c>
      <c r="H15" s="135">
        <f t="shared" si="0"/>
        <v>0.1319999999999999</v>
      </c>
      <c r="I15" s="135">
        <f t="shared" si="1"/>
        <v>0.10609999999999997</v>
      </c>
      <c r="J15" s="135">
        <f t="shared" si="2"/>
        <v>8.6299999999999932E-2</v>
      </c>
      <c r="K15" s="135">
        <f t="shared" si="3"/>
        <v>2.9699999999999949E-2</v>
      </c>
      <c r="L15" s="136">
        <v>281702</v>
      </c>
      <c r="M15" s="136">
        <v>286250</v>
      </c>
      <c r="N15" s="136">
        <v>322556</v>
      </c>
      <c r="O15" s="136">
        <v>354034</v>
      </c>
      <c r="P15" s="136">
        <v>374869</v>
      </c>
      <c r="Q15" s="137">
        <f t="shared" si="4"/>
        <v>0.33072892631220219</v>
      </c>
      <c r="R15" s="137">
        <f t="shared" si="5"/>
        <v>0.30958602620087339</v>
      </c>
      <c r="S15" s="137">
        <f t="shared" si="6"/>
        <v>0.16218269075757386</v>
      </c>
      <c r="T15" s="137">
        <f t="shared" si="7"/>
        <v>5.8850279916618176E-2</v>
      </c>
    </row>
    <row r="16" spans="2:20" ht="15">
      <c r="B16" s="238" t="s">
        <v>234</v>
      </c>
      <c r="C16" s="139">
        <v>0.74390000000000001</v>
      </c>
      <c r="D16" s="139">
        <v>0.79590000000000005</v>
      </c>
      <c r="E16" s="139">
        <v>0.81669999999999998</v>
      </c>
      <c r="F16" s="139">
        <v>0.8528</v>
      </c>
      <c r="G16" s="139">
        <v>0.88729999999999998</v>
      </c>
      <c r="H16" s="135">
        <f t="shared" ref="H16" si="8">G16-C16</f>
        <v>0.14339999999999997</v>
      </c>
      <c r="I16" s="135">
        <f t="shared" ref="I16" si="9">G16-D16</f>
        <v>9.1399999999999926E-2</v>
      </c>
      <c r="J16" s="135">
        <f t="shared" ref="J16" si="10">G16-E16</f>
        <v>7.0599999999999996E-2</v>
      </c>
      <c r="K16" s="135">
        <f t="shared" ref="K16" si="11">G16-F16</f>
        <v>3.4499999999999975E-2</v>
      </c>
      <c r="L16" s="136">
        <v>328953</v>
      </c>
      <c r="M16" s="136">
        <v>374896</v>
      </c>
      <c r="N16" s="136">
        <v>408048</v>
      </c>
      <c r="O16" s="136">
        <v>427137</v>
      </c>
      <c r="P16" s="136">
        <v>438165</v>
      </c>
      <c r="Q16" s="137">
        <f t="shared" ref="Q16" si="12">(P16/L16)-100%</f>
        <v>0.33199879618060946</v>
      </c>
      <c r="R16" s="137">
        <f t="shared" ref="R16" si="13">(P16/M16)-100%</f>
        <v>0.16876413725406514</v>
      </c>
      <c r="S16" s="137">
        <f t="shared" ref="S16" si="14">(P16/N16)-100%</f>
        <v>7.3807493236089927E-2</v>
      </c>
      <c r="T16" s="137">
        <f t="shared" ref="T16" si="15">(P16/O16)-100%</f>
        <v>2.5818414232436027E-2</v>
      </c>
    </row>
    <row r="17" spans="2:40" ht="15">
      <c r="B17" s="238" t="s">
        <v>236</v>
      </c>
      <c r="C17" s="133">
        <v>0.66920000000000002</v>
      </c>
      <c r="D17" s="133">
        <v>0.72719999999999996</v>
      </c>
      <c r="E17" s="133">
        <v>0.72719999999999996</v>
      </c>
      <c r="F17" s="133">
        <v>0.78310000000000002</v>
      </c>
      <c r="G17" s="133">
        <v>0.79490000000000005</v>
      </c>
      <c r="H17" s="135">
        <f>G17-C17</f>
        <v>0.12570000000000003</v>
      </c>
      <c r="I17" s="135">
        <f t="shared" ref="I17" si="16">G17-D17</f>
        <v>6.7700000000000093E-2</v>
      </c>
      <c r="J17" s="135">
        <f t="shared" ref="J17" si="17">G17-E17</f>
        <v>6.7700000000000093E-2</v>
      </c>
      <c r="K17" s="135">
        <f t="shared" ref="K17" si="18">G17-F17</f>
        <v>1.1800000000000033E-2</v>
      </c>
      <c r="L17" s="136">
        <v>291161</v>
      </c>
      <c r="M17" s="136">
        <v>322787</v>
      </c>
      <c r="N17" s="136">
        <v>330085</v>
      </c>
      <c r="O17" s="136">
        <v>369964</v>
      </c>
      <c r="P17" s="136">
        <v>380455</v>
      </c>
      <c r="Q17" s="137">
        <f t="shared" ref="Q17" si="19">(P17/L17)-100%</f>
        <v>0.30668255707323433</v>
      </c>
      <c r="R17" s="137">
        <f t="shared" ref="R17" si="20">(P17/M17)-100%</f>
        <v>0.17865651342835998</v>
      </c>
      <c r="S17" s="137">
        <f t="shared" ref="S17:S22" si="21">(P17/N17)-100%</f>
        <v>0.15259705833345949</v>
      </c>
      <c r="T17" s="137">
        <f t="shared" ref="T17:T22" si="22">(P17/O17)-100%</f>
        <v>2.8356813095328226E-2</v>
      </c>
    </row>
    <row r="18" spans="2:40" ht="15">
      <c r="B18" s="238" t="s">
        <v>237</v>
      </c>
      <c r="C18" s="133">
        <v>0.502</v>
      </c>
      <c r="D18" s="133">
        <v>0.54769999999999996</v>
      </c>
      <c r="E18" s="133">
        <v>0.56899999999999995</v>
      </c>
      <c r="F18" s="133">
        <v>0.61570000000000003</v>
      </c>
      <c r="G18" s="133">
        <v>0.64790000000000003</v>
      </c>
      <c r="H18" s="135">
        <f>G18-C18</f>
        <v>0.14590000000000003</v>
      </c>
      <c r="I18" s="135">
        <f t="shared" ref="I18" si="23">G18-D18</f>
        <v>0.10020000000000007</v>
      </c>
      <c r="J18" s="135">
        <f t="shared" ref="J18" si="24">G18-E18</f>
        <v>7.8900000000000081E-2</v>
      </c>
      <c r="K18" s="135">
        <f t="shared" ref="K18" si="25">G18-F18</f>
        <v>3.2200000000000006E-2</v>
      </c>
      <c r="L18" s="136">
        <v>189817</v>
      </c>
      <c r="M18" s="136">
        <v>221519</v>
      </c>
      <c r="N18" s="136">
        <v>250262</v>
      </c>
      <c r="O18" s="136">
        <v>269581</v>
      </c>
      <c r="P18" s="136">
        <v>289751</v>
      </c>
      <c r="Q18" s="137">
        <f t="shared" ref="Q18" si="26">(P18/L18)-100%</f>
        <v>0.5264755000869259</v>
      </c>
      <c r="R18" s="137">
        <f t="shared" ref="R18" si="27">(P18/M18)-100%</f>
        <v>0.30801872525607288</v>
      </c>
      <c r="S18" s="137">
        <f t="shared" si="21"/>
        <v>0.15779063541408611</v>
      </c>
      <c r="T18" s="137">
        <f t="shared" si="22"/>
        <v>7.4819812969014965E-2</v>
      </c>
    </row>
    <row r="19" spans="2:40" ht="15">
      <c r="B19" s="238" t="s">
        <v>238</v>
      </c>
      <c r="C19" s="133">
        <v>0.51670000000000005</v>
      </c>
      <c r="D19" s="133">
        <v>0.54969999999999997</v>
      </c>
      <c r="E19" s="133">
        <v>0.59599999999999997</v>
      </c>
      <c r="F19" s="133">
        <v>0.65049999999999997</v>
      </c>
      <c r="G19" s="133">
        <v>0.69550000000000001</v>
      </c>
      <c r="H19" s="135">
        <f>G19-C19</f>
        <v>0.17879999999999996</v>
      </c>
      <c r="I19" s="135">
        <f t="shared" ref="I19" si="28">G19-D19</f>
        <v>0.14580000000000004</v>
      </c>
      <c r="J19" s="135">
        <f t="shared" ref="J19" si="29">G19-E19</f>
        <v>9.9500000000000033E-2</v>
      </c>
      <c r="K19" s="135">
        <f t="shared" ref="K19" si="30">G19-F19</f>
        <v>4.500000000000004E-2</v>
      </c>
      <c r="L19" s="136">
        <v>213690</v>
      </c>
      <c r="M19" s="136">
        <v>231847</v>
      </c>
      <c r="N19" s="136">
        <v>259617</v>
      </c>
      <c r="O19" s="136">
        <v>279838</v>
      </c>
      <c r="P19" s="136">
        <v>311083</v>
      </c>
      <c r="Q19" s="137">
        <f t="shared" ref="Q19" si="31">(P19/L19)-100%</f>
        <v>0.45576770087509955</v>
      </c>
      <c r="R19" s="137">
        <f t="shared" ref="R19" si="32">(P19/M19)-100%</f>
        <v>0.3417598674988247</v>
      </c>
      <c r="S19" s="137">
        <f t="shared" si="21"/>
        <v>0.19823817392543641</v>
      </c>
      <c r="T19" s="137">
        <f t="shared" si="22"/>
        <v>0.11165388546230326</v>
      </c>
    </row>
    <row r="20" spans="2:40" ht="15">
      <c r="B20" s="238" t="s">
        <v>239</v>
      </c>
      <c r="C20" s="133">
        <v>0.66290000000000004</v>
      </c>
      <c r="D20" s="133">
        <v>0.68566133634098037</v>
      </c>
      <c r="E20" s="133">
        <v>0.74950000000000006</v>
      </c>
      <c r="F20" s="133">
        <v>0.78110000000000002</v>
      </c>
      <c r="G20" s="133">
        <v>0.82650000000000001</v>
      </c>
      <c r="H20" s="135">
        <f>G20-C20</f>
        <v>0.16359999999999997</v>
      </c>
      <c r="I20" s="135">
        <f t="shared" ref="I20" si="33">G20-D20</f>
        <v>0.14083866365901965</v>
      </c>
      <c r="J20" s="135">
        <f t="shared" ref="J20" si="34">G20-E20</f>
        <v>7.6999999999999957E-2</v>
      </c>
      <c r="K20" s="135">
        <f t="shared" ref="K20" si="35">G20-F20</f>
        <v>4.5399999999999996E-2</v>
      </c>
      <c r="L20" s="136">
        <v>259413</v>
      </c>
      <c r="M20" s="136">
        <v>280634</v>
      </c>
      <c r="N20" s="136">
        <v>318149</v>
      </c>
      <c r="O20" s="136">
        <v>340255</v>
      </c>
      <c r="P20" s="136">
        <v>369091</v>
      </c>
      <c r="Q20" s="137">
        <f t="shared" ref="Q20" si="36">(P20/L20)-100%</f>
        <v>0.42279299803787773</v>
      </c>
      <c r="R20" s="137">
        <f t="shared" ref="R20" si="37">(P20/M20)-100%</f>
        <v>0.31520414490047544</v>
      </c>
      <c r="S20" s="137">
        <f t="shared" si="21"/>
        <v>0.16011994379991767</v>
      </c>
      <c r="T20" s="137">
        <f t="shared" si="22"/>
        <v>8.4748203553217438E-2</v>
      </c>
    </row>
    <row r="21" spans="2:40" ht="15">
      <c r="B21" s="238" t="s">
        <v>240</v>
      </c>
      <c r="C21" s="133">
        <v>0.73260000000000003</v>
      </c>
      <c r="D21" s="133">
        <v>0.75339999999999996</v>
      </c>
      <c r="E21" s="133">
        <v>0.79920000000000002</v>
      </c>
      <c r="F21" s="133">
        <v>0.81020000000000003</v>
      </c>
      <c r="G21" s="133">
        <v>0.84899999999999998</v>
      </c>
      <c r="H21" s="135">
        <f>G21-C21</f>
        <v>0.11639999999999995</v>
      </c>
      <c r="I21" s="135">
        <f t="shared" ref="I21" si="38">G21-D21</f>
        <v>9.5600000000000018E-2</v>
      </c>
      <c r="J21" s="135">
        <f t="shared" ref="J21" si="39">G21-E21</f>
        <v>4.9799999999999955E-2</v>
      </c>
      <c r="K21" s="135">
        <f t="shared" ref="K21" si="40">G21-F21</f>
        <v>3.8799999999999946E-2</v>
      </c>
      <c r="L21" s="136">
        <v>301772</v>
      </c>
      <c r="M21" s="136">
        <v>334907</v>
      </c>
      <c r="N21" s="136">
        <v>351181</v>
      </c>
      <c r="O21" s="136">
        <v>365423</v>
      </c>
      <c r="P21" s="136">
        <v>379884</v>
      </c>
      <c r="Q21" s="137">
        <f t="shared" ref="Q21" si="41">(P21/L21)-100%</f>
        <v>0.25884442559283172</v>
      </c>
      <c r="R21" s="137">
        <f t="shared" ref="R21" si="42">(P21/M21)-100%</f>
        <v>0.13429698393882483</v>
      </c>
      <c r="S21" s="137">
        <f t="shared" si="21"/>
        <v>8.1732781670990073E-2</v>
      </c>
      <c r="T21" s="137">
        <f t="shared" si="22"/>
        <v>3.9573316403181957E-2</v>
      </c>
    </row>
    <row r="22" spans="2:40" s="27" customFormat="1" ht="15">
      <c r="B22" s="287" t="s">
        <v>241</v>
      </c>
      <c r="C22" s="288">
        <v>0.69020000000000004</v>
      </c>
      <c r="D22" s="288">
        <v>0.72750000000000004</v>
      </c>
      <c r="E22" s="288">
        <v>0.74970000000000003</v>
      </c>
      <c r="F22" s="288">
        <v>0.7953241585368922</v>
      </c>
      <c r="G22" s="288">
        <f>SUM('RESUMEN ENERO-DICIEMBRE'!D13)</f>
        <v>0.81614600274642135</v>
      </c>
      <c r="H22" s="289">
        <f>F22-C22</f>
        <v>0.10512415853689216</v>
      </c>
      <c r="I22" s="289">
        <f>F22-D22</f>
        <v>6.7824158536892165E-2</v>
      </c>
      <c r="J22" s="289">
        <f>F22-E22</f>
        <v>4.5624158536892168E-2</v>
      </c>
      <c r="K22" s="289">
        <f>G22-F22</f>
        <v>2.082184420952915E-2</v>
      </c>
      <c r="L22" s="290">
        <f>SUM(L10:L21)</f>
        <v>3372687</v>
      </c>
      <c r="M22" s="290">
        <f>SUM(M10:M21)</f>
        <v>3610367</v>
      </c>
      <c r="N22" s="290">
        <f t="shared" ref="N22:P22" si="43">SUM(N10:N21)</f>
        <v>3895548</v>
      </c>
      <c r="O22" s="290">
        <f>SUM(O10:O21)</f>
        <v>4158135</v>
      </c>
      <c r="P22" s="290">
        <f t="shared" si="43"/>
        <v>4400222</v>
      </c>
      <c r="Q22" s="291">
        <f>(P22/L22)-100%</f>
        <v>0.30466361094284755</v>
      </c>
      <c r="R22" s="291">
        <f>(P22/M22)-100%</f>
        <v>0.21877415786262167</v>
      </c>
      <c r="S22" s="291">
        <f t="shared" si="21"/>
        <v>0.12955147773817699</v>
      </c>
      <c r="T22" s="291">
        <f t="shared" si="22"/>
        <v>5.8220091459272094E-2</v>
      </c>
      <c r="AJ22" s="21"/>
    </row>
    <row r="23" spans="2:40">
      <c r="B23" s="28"/>
      <c r="C23" s="29"/>
      <c r="D23" s="5"/>
      <c r="K23" s="5"/>
      <c r="AL23" s="18"/>
    </row>
    <row r="24" spans="2:40">
      <c r="AL24" s="18"/>
    </row>
    <row r="25" spans="2:40">
      <c r="AN25" s="18"/>
    </row>
    <row r="26" spans="2:40">
      <c r="AN26" s="18"/>
    </row>
    <row r="27" spans="2:40">
      <c r="AN27" s="18"/>
    </row>
    <row r="28" spans="2:40">
      <c r="AN28" s="18"/>
    </row>
    <row r="29" spans="2:40">
      <c r="AN29" s="18"/>
    </row>
    <row r="30" spans="2:40">
      <c r="AN30" s="18"/>
    </row>
    <row r="31" spans="2:40">
      <c r="AN31" s="18"/>
    </row>
  </sheetData>
  <mergeCells count="5">
    <mergeCell ref="L8:P8"/>
    <mergeCell ref="C8:G8"/>
    <mergeCell ref="B8:B9"/>
    <mergeCell ref="Q8:T8"/>
    <mergeCell ref="H8:K8"/>
  </mergeCells>
  <phoneticPr fontId="5" type="noConversion"/>
  <pageMargins left="0" right="0" top="0" bottom="0.43307086614173229" header="0" footer="0.47244094488188981"/>
  <pageSetup scale="88" orientation="landscape" r:id="rId1"/>
  <headerFooter alignWithMargins="0">
    <oddFooter>&amp;CBRÓMETRO TURÍSTICO DE LA RIVIERA MAYA 
FIDEICOMISO DE PROMOCIÓN TURÍSTICA DE LA RIVIERA MAYA&amp;R3</oddFooter>
  </headerFooter>
  <drawing r:id="rId2"/>
</worksheet>
</file>

<file path=xl/worksheets/sheet5.xml><?xml version="1.0" encoding="utf-8"?>
<worksheet xmlns="http://schemas.openxmlformats.org/spreadsheetml/2006/main" xmlns:r="http://schemas.openxmlformats.org/officeDocument/2006/relationships">
  <sheetPr>
    <pageSetUpPr fitToPage="1"/>
  </sheetPr>
  <dimension ref="B4:AM35"/>
  <sheetViews>
    <sheetView topLeftCell="A19" workbookViewId="0">
      <selection activeCell="G21" sqref="G21"/>
    </sheetView>
  </sheetViews>
  <sheetFormatPr baseColWidth="10" defaultRowHeight="12.75"/>
  <cols>
    <col min="1" max="1" width="2.7109375" style="7" customWidth="1"/>
    <col min="2" max="2" width="9.42578125" style="12" bestFit="1" customWidth="1"/>
    <col min="3" max="3" width="9.28515625" style="7" customWidth="1"/>
    <col min="4" max="4" width="9.85546875" style="7" customWidth="1"/>
    <col min="5" max="5" width="10.28515625" style="7" customWidth="1"/>
    <col min="6" max="6" width="10" style="7" customWidth="1"/>
    <col min="7" max="7" width="10.28515625" style="7" customWidth="1"/>
    <col min="8" max="8" width="8.85546875" style="7" bestFit="1" customWidth="1"/>
    <col min="9" max="11" width="7.7109375" style="7" bestFit="1" customWidth="1"/>
    <col min="12" max="16" width="10.7109375" style="7" customWidth="1"/>
    <col min="17" max="17" width="9.7109375" style="7" customWidth="1"/>
    <col min="18" max="18" width="9.85546875" style="7" bestFit="1" customWidth="1"/>
    <col min="19" max="16384" width="11.42578125" style="7"/>
  </cols>
  <sheetData>
    <row r="4" spans="2:18" ht="21">
      <c r="D4" s="157"/>
      <c r="E4" s="158" t="s">
        <v>316</v>
      </c>
      <c r="F4" s="157"/>
      <c r="G4" s="157"/>
      <c r="H4" s="157"/>
      <c r="I4" s="157"/>
      <c r="J4" s="157"/>
      <c r="K4" s="157"/>
      <c r="L4" s="157"/>
      <c r="M4" s="157"/>
      <c r="N4" s="157"/>
      <c r="O4" s="157"/>
      <c r="P4" s="157"/>
      <c r="Q4" s="157"/>
      <c r="R4" s="157"/>
    </row>
    <row r="5" spans="2:18" ht="18.75">
      <c r="B5" s="24"/>
      <c r="C5" s="5"/>
      <c r="D5" s="25"/>
      <c r="E5" s="25"/>
      <c r="F5" s="468" t="s">
        <v>346</v>
      </c>
      <c r="G5" s="468"/>
      <c r="H5" s="159"/>
      <c r="I5" s="25"/>
      <c r="J5" s="25"/>
      <c r="K5" s="25"/>
      <c r="L5" s="25"/>
      <c r="M5" s="25"/>
      <c r="N5" s="25"/>
      <c r="O5" s="25"/>
      <c r="P5" s="25"/>
      <c r="Q5" s="25"/>
      <c r="R5" s="151"/>
    </row>
    <row r="6" spans="2:18">
      <c r="B6" s="24"/>
      <c r="C6" s="5"/>
      <c r="D6" s="5"/>
      <c r="E6" s="5"/>
      <c r="F6" s="5"/>
      <c r="G6" s="5"/>
      <c r="H6" s="5"/>
      <c r="I6" s="5"/>
      <c r="J6" s="5"/>
      <c r="K6" s="5"/>
      <c r="L6" s="5"/>
      <c r="M6" s="5"/>
      <c r="N6" s="5"/>
      <c r="O6" s="5"/>
      <c r="P6" s="5"/>
      <c r="Q6" s="5"/>
    </row>
    <row r="7" spans="2:18">
      <c r="B7" s="24"/>
      <c r="C7" s="5"/>
      <c r="D7" s="5"/>
      <c r="E7" s="5"/>
      <c r="F7" s="5"/>
      <c r="G7" s="5"/>
      <c r="H7" s="5"/>
      <c r="I7" s="5"/>
      <c r="J7" s="5"/>
      <c r="K7" s="5"/>
      <c r="L7" s="5"/>
      <c r="M7" s="5"/>
      <c r="N7" s="5"/>
      <c r="O7" s="5"/>
      <c r="P7" s="5"/>
      <c r="Q7" s="5"/>
      <c r="R7" s="5"/>
    </row>
    <row r="8" spans="2:18" s="23" customFormat="1" ht="15">
      <c r="B8" s="464" t="s">
        <v>61</v>
      </c>
      <c r="C8" s="465" t="s">
        <v>315</v>
      </c>
      <c r="D8" s="466"/>
      <c r="E8" s="466"/>
      <c r="F8" s="466"/>
      <c r="G8" s="467"/>
      <c r="H8" s="465" t="s">
        <v>165</v>
      </c>
      <c r="I8" s="466"/>
      <c r="J8" s="466"/>
      <c r="K8" s="467"/>
      <c r="R8" s="26"/>
    </row>
    <row r="9" spans="2:18" s="23" customFormat="1" ht="15">
      <c r="B9" s="464"/>
      <c r="C9" s="292">
        <v>2010</v>
      </c>
      <c r="D9" s="293">
        <v>2011</v>
      </c>
      <c r="E9" s="293">
        <v>2012</v>
      </c>
      <c r="F9" s="293">
        <v>2013</v>
      </c>
      <c r="G9" s="293">
        <v>2014</v>
      </c>
      <c r="H9" s="292" t="s">
        <v>341</v>
      </c>
      <c r="I9" s="292" t="s">
        <v>342</v>
      </c>
      <c r="J9" s="292" t="s">
        <v>343</v>
      </c>
      <c r="K9" s="292" t="s">
        <v>344</v>
      </c>
      <c r="R9" s="26"/>
    </row>
    <row r="10" spans="2:18" ht="15">
      <c r="B10" s="152" t="s">
        <v>229</v>
      </c>
      <c r="C10" s="43">
        <v>825562</v>
      </c>
      <c r="D10" s="43">
        <v>943600</v>
      </c>
      <c r="E10" s="130">
        <v>1022135</v>
      </c>
      <c r="F10" s="130">
        <v>1070536</v>
      </c>
      <c r="G10" s="130">
        <v>1078745</v>
      </c>
      <c r="H10" s="156">
        <f t="shared" ref="H10:H15" si="0">(G10/C10)-100%</f>
        <v>0.30667957100738641</v>
      </c>
      <c r="I10" s="156">
        <f t="shared" ref="I10:I15" si="1">(G10/D10)-100%</f>
        <v>0.14322276388300126</v>
      </c>
      <c r="J10" s="156">
        <f t="shared" ref="J10:J15" si="2">(G10/E10)-100%</f>
        <v>5.5384073532361189E-2</v>
      </c>
      <c r="K10" s="156">
        <f t="shared" ref="K10:K15" si="3">(G10/F10)-100%</f>
        <v>7.6681213896589995E-3</v>
      </c>
    </row>
    <row r="11" spans="2:18" ht="15">
      <c r="B11" s="152" t="s">
        <v>230</v>
      </c>
      <c r="C11" s="153">
        <v>865317</v>
      </c>
      <c r="D11" s="153">
        <v>918797</v>
      </c>
      <c r="E11" s="153">
        <v>986078</v>
      </c>
      <c r="F11" s="155">
        <v>1014572</v>
      </c>
      <c r="G11" s="130">
        <v>1025828</v>
      </c>
      <c r="H11" s="156">
        <f t="shared" si="0"/>
        <v>0.18549387103223447</v>
      </c>
      <c r="I11" s="156">
        <f t="shared" si="1"/>
        <v>0.11649036729549622</v>
      </c>
      <c r="J11" s="156">
        <f t="shared" si="2"/>
        <v>4.0311212703254773E-2</v>
      </c>
      <c r="K11" s="156">
        <f t="shared" si="3"/>
        <v>1.1094333374072951E-2</v>
      </c>
    </row>
    <row r="12" spans="2:18" ht="15">
      <c r="B12" s="152" t="s">
        <v>231</v>
      </c>
      <c r="C12" s="153">
        <v>934882</v>
      </c>
      <c r="D12" s="153">
        <v>996709</v>
      </c>
      <c r="E12" s="153">
        <v>1024269</v>
      </c>
      <c r="F12" s="155">
        <v>1108163</v>
      </c>
      <c r="G12" s="130">
        <v>1080012</v>
      </c>
      <c r="H12" s="156">
        <f t="shared" si="0"/>
        <v>0.15523884297697466</v>
      </c>
      <c r="I12" s="156">
        <f t="shared" si="1"/>
        <v>8.3578055380256533E-2</v>
      </c>
      <c r="J12" s="156">
        <f t="shared" si="2"/>
        <v>5.4422226973578125E-2</v>
      </c>
      <c r="K12" s="156">
        <f t="shared" si="3"/>
        <v>-2.5403302582742815E-2</v>
      </c>
    </row>
    <row r="13" spans="2:18" ht="15">
      <c r="B13" s="152" t="s">
        <v>232</v>
      </c>
      <c r="C13" s="153">
        <v>874634</v>
      </c>
      <c r="D13" s="153">
        <v>924224</v>
      </c>
      <c r="E13" s="153">
        <v>1001231</v>
      </c>
      <c r="F13" s="155">
        <v>1042957</v>
      </c>
      <c r="G13" s="130">
        <v>1047638</v>
      </c>
      <c r="H13" s="156">
        <f t="shared" si="0"/>
        <v>0.19780159472419312</v>
      </c>
      <c r="I13" s="156">
        <f t="shared" si="1"/>
        <v>0.13353256353438137</v>
      </c>
      <c r="J13" s="156">
        <f t="shared" si="2"/>
        <v>4.6349943219896383E-2</v>
      </c>
      <c r="K13" s="156">
        <f t="shared" si="3"/>
        <v>4.4882003764297185E-3</v>
      </c>
    </row>
    <row r="14" spans="2:18" ht="15">
      <c r="B14" s="152" t="s">
        <v>233</v>
      </c>
      <c r="C14" s="153">
        <v>777934</v>
      </c>
      <c r="D14" s="153">
        <v>808932</v>
      </c>
      <c r="E14" s="153">
        <v>863027</v>
      </c>
      <c r="F14" s="155">
        <v>970720</v>
      </c>
      <c r="G14" s="130">
        <v>1036819</v>
      </c>
      <c r="H14" s="156">
        <f t="shared" si="0"/>
        <v>0.33278530055248901</v>
      </c>
      <c r="I14" s="156">
        <f t="shared" si="1"/>
        <v>0.28171341966939134</v>
      </c>
      <c r="J14" s="156">
        <f t="shared" si="2"/>
        <v>0.20137492801499834</v>
      </c>
      <c r="K14" s="156">
        <f t="shared" si="3"/>
        <v>6.8092755892533274E-2</v>
      </c>
    </row>
    <row r="15" spans="2:18" ht="15">
      <c r="B15" s="152" t="s">
        <v>235</v>
      </c>
      <c r="C15" s="153">
        <v>744878</v>
      </c>
      <c r="D15" s="153">
        <v>783006</v>
      </c>
      <c r="E15" s="155">
        <v>849816</v>
      </c>
      <c r="F15" s="130">
        <v>923285</v>
      </c>
      <c r="G15" s="130">
        <v>965339</v>
      </c>
      <c r="H15" s="156">
        <f t="shared" si="0"/>
        <v>0.29596927282051566</v>
      </c>
      <c r="I15" s="156">
        <f t="shared" si="1"/>
        <v>0.23286283885436387</v>
      </c>
      <c r="J15" s="156">
        <f t="shared" si="2"/>
        <v>0.13593883852504551</v>
      </c>
      <c r="K15" s="156">
        <f t="shared" si="3"/>
        <v>4.5548232669219146E-2</v>
      </c>
    </row>
    <row r="16" spans="2:18" ht="15">
      <c r="B16" s="152" t="s">
        <v>234</v>
      </c>
      <c r="C16" s="153">
        <v>865493</v>
      </c>
      <c r="D16" s="153">
        <v>939142</v>
      </c>
      <c r="E16" s="153">
        <v>1015430</v>
      </c>
      <c r="F16" s="155">
        <v>1064358</v>
      </c>
      <c r="G16" s="130">
        <v>1118078</v>
      </c>
      <c r="H16" s="156">
        <f t="shared" ref="H16" si="4">(G16/C16)-100%</f>
        <v>0.29183944873037682</v>
      </c>
      <c r="I16" s="156">
        <f t="shared" ref="I16" si="5">(G16/D16)-100%</f>
        <v>0.19053135734532156</v>
      </c>
      <c r="J16" s="156">
        <f t="shared" ref="J16" si="6">(G16/E16)-100%</f>
        <v>0.10108820893611581</v>
      </c>
      <c r="K16" s="156">
        <f t="shared" ref="K16" si="7">(G16/F16)-100%</f>
        <v>5.0471739771768442E-2</v>
      </c>
    </row>
    <row r="17" spans="2:39" ht="15">
      <c r="B17" s="152" t="s">
        <v>236</v>
      </c>
      <c r="C17" s="432">
        <v>784421</v>
      </c>
      <c r="D17" s="432">
        <v>860677</v>
      </c>
      <c r="E17" s="432">
        <v>904602</v>
      </c>
      <c r="F17" s="433">
        <v>979305</v>
      </c>
      <c r="G17" s="434">
        <v>994730</v>
      </c>
      <c r="H17" s="156">
        <f>(G17/C17)-100%</f>
        <v>0.26810730462341015</v>
      </c>
      <c r="I17" s="156">
        <f t="shared" ref="I17" si="8">(G17/D17)-100%</f>
        <v>0.15575297120754938</v>
      </c>
      <c r="J17" s="156">
        <f t="shared" ref="J17" si="9">(G17/E17)-100%</f>
        <v>9.9632766675289197E-2</v>
      </c>
      <c r="K17" s="156">
        <f t="shared" ref="K17" si="10">(G17/F17)-100%</f>
        <v>1.5750966246470766E-2</v>
      </c>
    </row>
    <row r="18" spans="2:39" ht="15">
      <c r="B18" s="152" t="s">
        <v>237</v>
      </c>
      <c r="C18" s="435">
        <v>568282</v>
      </c>
      <c r="D18" s="432">
        <v>624643</v>
      </c>
      <c r="E18" s="435">
        <v>683358</v>
      </c>
      <c r="F18" s="435">
        <v>741978</v>
      </c>
      <c r="G18" s="436">
        <v>784036</v>
      </c>
      <c r="H18" s="156">
        <f>(G18/C18)-100%</f>
        <v>0.37966009833146219</v>
      </c>
      <c r="I18" s="156">
        <f t="shared" ref="I18" si="11">(G18/D18)-100%</f>
        <v>0.2551745557062195</v>
      </c>
      <c r="J18" s="156">
        <f t="shared" ref="J18" si="12">(G18/E18)-100%</f>
        <v>0.14732834034283648</v>
      </c>
      <c r="K18" s="156">
        <f t="shared" ref="K18" si="13">(G18/F18)-100%</f>
        <v>5.668362134726368E-2</v>
      </c>
    </row>
    <row r="19" spans="2:39" ht="15">
      <c r="B19" s="152" t="s">
        <v>238</v>
      </c>
      <c r="C19" s="435">
        <v>608597</v>
      </c>
      <c r="D19" s="432">
        <v>651759</v>
      </c>
      <c r="E19" s="435">
        <v>739370</v>
      </c>
      <c r="F19" s="435">
        <v>812716</v>
      </c>
      <c r="G19" s="435">
        <v>879569</v>
      </c>
      <c r="H19" s="156">
        <f>(G19/C19)-100%</f>
        <v>0.44524044646950278</v>
      </c>
      <c r="I19" s="156">
        <f t="shared" ref="I19" si="14">(G19/D19)-100%</f>
        <v>0.3495310383132415</v>
      </c>
      <c r="J19" s="156">
        <f t="shared" ref="J19" si="15">(G19/E19)-100%</f>
        <v>0.18961954096054745</v>
      </c>
      <c r="K19" s="156">
        <f>(G19/F19)-100%</f>
        <v>8.2258747213048489E-2</v>
      </c>
    </row>
    <row r="20" spans="2:39" ht="15">
      <c r="B20" s="152" t="s">
        <v>239</v>
      </c>
      <c r="C20" s="435">
        <v>745787</v>
      </c>
      <c r="D20" s="432">
        <v>809151</v>
      </c>
      <c r="E20" s="435">
        <v>904337</v>
      </c>
      <c r="F20" s="435">
        <v>949445</v>
      </c>
      <c r="G20" s="435">
        <v>1011281</v>
      </c>
      <c r="H20" s="156">
        <f>(G20/C20)-100%</f>
        <v>0.35599172417861946</v>
      </c>
      <c r="I20" s="156">
        <f t="shared" ref="I20" si="16">(G20/D20)-100%</f>
        <v>0.24980504256931035</v>
      </c>
      <c r="J20" s="156">
        <f t="shared" ref="J20" si="17">(G20/E20)-100%</f>
        <v>0.11825680028573426</v>
      </c>
      <c r="K20" s="156">
        <f>(G20/F20)-100%</f>
        <v>6.5128575114935527E-2</v>
      </c>
    </row>
    <row r="21" spans="2:39" ht="15">
      <c r="B21" s="152" t="s">
        <v>240</v>
      </c>
      <c r="C21" s="408">
        <v>858044</v>
      </c>
      <c r="D21" s="409">
        <v>937014</v>
      </c>
      <c r="E21" s="408">
        <v>996143</v>
      </c>
      <c r="F21" s="408">
        <v>1018185</v>
      </c>
      <c r="G21" s="408">
        <v>1086888.9718235449</v>
      </c>
      <c r="H21" s="156">
        <f>(G21/C21)-100%</f>
        <v>0.26670540417920874</v>
      </c>
      <c r="I21" s="156">
        <f t="shared" ref="I21" si="18">(G21/D21)-100%</f>
        <v>0.15994955446081383</v>
      </c>
      <c r="J21" s="156">
        <f t="shared" ref="J21" si="19">(G21/E21)-100%</f>
        <v>9.1097334241715178E-2</v>
      </c>
      <c r="K21" s="156">
        <f>(G21/F21)-100%</f>
        <v>6.7476904318512831E-2</v>
      </c>
    </row>
    <row r="22" spans="2:39">
      <c r="B22" s="28"/>
      <c r="C22" s="29"/>
      <c r="D22" s="5"/>
      <c r="E22" s="5"/>
      <c r="J22" s="5"/>
      <c r="K22" s="5"/>
      <c r="AK22" s="18"/>
    </row>
    <row r="23" spans="2:39" ht="18.75" customHeight="1">
      <c r="B23" s="464" t="s">
        <v>61</v>
      </c>
      <c r="C23" s="469" t="s">
        <v>335</v>
      </c>
      <c r="D23" s="470"/>
      <c r="E23" s="470"/>
      <c r="F23" s="470"/>
      <c r="G23" s="470"/>
      <c r="H23" s="465" t="s">
        <v>165</v>
      </c>
      <c r="I23" s="466"/>
      <c r="J23" s="466"/>
      <c r="K23" s="467"/>
      <c r="AK23" s="18"/>
    </row>
    <row r="24" spans="2:39" ht="18" customHeight="1">
      <c r="B24" s="464"/>
      <c r="C24" s="292">
        <v>2010</v>
      </c>
      <c r="D24" s="293">
        <v>2011</v>
      </c>
      <c r="E24" s="293">
        <v>2012</v>
      </c>
      <c r="F24" s="293">
        <v>2013</v>
      </c>
      <c r="G24" s="293">
        <v>2014</v>
      </c>
      <c r="H24" s="292" t="s">
        <v>341</v>
      </c>
      <c r="I24" s="292" t="s">
        <v>342</v>
      </c>
      <c r="J24" s="292" t="s">
        <v>343</v>
      </c>
      <c r="K24" s="292" t="s">
        <v>344</v>
      </c>
      <c r="AM24" s="18"/>
    </row>
    <row r="25" spans="2:39" ht="15">
      <c r="B25" s="152" t="s">
        <v>126</v>
      </c>
      <c r="C25" s="153">
        <f>SUM(C10:C11)</f>
        <v>1690879</v>
      </c>
      <c r="D25" s="153">
        <f t="shared" ref="D25:F25" si="20">SUM(D10:D11)</f>
        <v>1862397</v>
      </c>
      <c r="E25" s="153">
        <f t="shared" si="20"/>
        <v>2008213</v>
      </c>
      <c r="F25" s="153">
        <f t="shared" si="20"/>
        <v>2085108</v>
      </c>
      <c r="G25" s="153">
        <f>SUM(G10:G11)</f>
        <v>2104573</v>
      </c>
      <c r="H25" s="156">
        <f t="shared" ref="H25:H30" si="21">(G25/C25)-100%</f>
        <v>0.2446620958684802</v>
      </c>
      <c r="I25" s="156">
        <f t="shared" ref="I25:I30" si="22">(G25/D25)-100%</f>
        <v>0.13003457372407712</v>
      </c>
      <c r="J25" s="154">
        <f t="shared" ref="J25:J30" si="23">(G25/E25)-100%</f>
        <v>4.798295798304264E-2</v>
      </c>
      <c r="K25" s="154">
        <f t="shared" ref="K25:K30" si="24">(G25/F25)-100%</f>
        <v>9.3352478624608715E-3</v>
      </c>
    </row>
    <row r="26" spans="2:39" ht="15">
      <c r="B26" s="152" t="s">
        <v>127</v>
      </c>
      <c r="C26" s="153">
        <f>SUM(C10:C12)</f>
        <v>2625761</v>
      </c>
      <c r="D26" s="153">
        <f t="shared" ref="D26:F26" si="25">SUM(D10:D12)</f>
        <v>2859106</v>
      </c>
      <c r="E26" s="153">
        <f t="shared" si="25"/>
        <v>3032482</v>
      </c>
      <c r="F26" s="153">
        <f t="shared" si="25"/>
        <v>3193271</v>
      </c>
      <c r="G26" s="153">
        <f>SUM(G10:G12)</f>
        <v>3184585</v>
      </c>
      <c r="H26" s="156">
        <f t="shared" si="21"/>
        <v>0.21282363474817401</v>
      </c>
      <c r="I26" s="156">
        <f t="shared" si="22"/>
        <v>0.1138394309270101</v>
      </c>
      <c r="J26" s="154">
        <f t="shared" si="23"/>
        <v>5.015792344356873E-2</v>
      </c>
      <c r="K26" s="154">
        <f t="shared" si="24"/>
        <v>-2.7200948494505717E-3</v>
      </c>
    </row>
    <row r="27" spans="2:39" ht="15">
      <c r="B27" s="152" t="s">
        <v>128</v>
      </c>
      <c r="C27" s="153">
        <f>SUM(C10:C13)</f>
        <v>3500395</v>
      </c>
      <c r="D27" s="153">
        <f t="shared" ref="D27:G27" si="26">SUM(D10:D13)</f>
        <v>3783330</v>
      </c>
      <c r="E27" s="153">
        <f t="shared" si="26"/>
        <v>4033713</v>
      </c>
      <c r="F27" s="153">
        <f t="shared" si="26"/>
        <v>4236228</v>
      </c>
      <c r="G27" s="153">
        <f t="shared" si="26"/>
        <v>4232223</v>
      </c>
      <c r="H27" s="156">
        <f t="shared" si="21"/>
        <v>0.20907011922940133</v>
      </c>
      <c r="I27" s="156">
        <f t="shared" si="22"/>
        <v>0.11865023669624386</v>
      </c>
      <c r="J27" s="154">
        <f t="shared" si="23"/>
        <v>4.9212722868483771E-2</v>
      </c>
      <c r="K27" s="154">
        <f t="shared" si="24"/>
        <v>-9.4541653565394235E-4</v>
      </c>
    </row>
    <row r="28" spans="2:39" ht="15">
      <c r="B28" s="152" t="s">
        <v>129</v>
      </c>
      <c r="C28" s="153">
        <f>SUM(C10:C14)</f>
        <v>4278329</v>
      </c>
      <c r="D28" s="153">
        <f t="shared" ref="D28:G28" si="27">SUM(D10:D14)</f>
        <v>4592262</v>
      </c>
      <c r="E28" s="153">
        <f t="shared" si="27"/>
        <v>4896740</v>
      </c>
      <c r="F28" s="153">
        <f t="shared" si="27"/>
        <v>5206948</v>
      </c>
      <c r="G28" s="153">
        <f t="shared" si="27"/>
        <v>5269042</v>
      </c>
      <c r="H28" s="156">
        <f t="shared" si="21"/>
        <v>0.23156540789640068</v>
      </c>
      <c r="I28" s="156">
        <f t="shared" si="22"/>
        <v>0.1473739956474609</v>
      </c>
      <c r="J28" s="154">
        <f t="shared" si="23"/>
        <v>7.6030583612771041E-2</v>
      </c>
      <c r="K28" s="154">
        <f t="shared" si="24"/>
        <v>1.1925219917694685E-2</v>
      </c>
    </row>
    <row r="29" spans="2:39" ht="15">
      <c r="B29" s="152" t="s">
        <v>130</v>
      </c>
      <c r="C29" s="153">
        <f>SUM(C10:C15)</f>
        <v>5023207</v>
      </c>
      <c r="D29" s="153">
        <f t="shared" ref="D29:G29" si="28">SUM(D10:D15)</f>
        <v>5375268</v>
      </c>
      <c r="E29" s="153">
        <f t="shared" si="28"/>
        <v>5746556</v>
      </c>
      <c r="F29" s="153">
        <f t="shared" si="28"/>
        <v>6130233</v>
      </c>
      <c r="G29" s="153">
        <f t="shared" si="28"/>
        <v>6234381</v>
      </c>
      <c r="H29" s="156">
        <f t="shared" si="21"/>
        <v>0.24111568565659347</v>
      </c>
      <c r="I29" s="156">
        <f t="shared" si="22"/>
        <v>0.15982700769524416</v>
      </c>
      <c r="J29" s="154">
        <f t="shared" si="23"/>
        <v>8.4889975839441911E-2</v>
      </c>
      <c r="K29" s="154">
        <f t="shared" si="24"/>
        <v>1.6989240050092613E-2</v>
      </c>
    </row>
    <row r="30" spans="2:39" ht="15">
      <c r="B30" s="152" t="s">
        <v>131</v>
      </c>
      <c r="C30" s="153">
        <f>SUM(C10:C16)</f>
        <v>5888700</v>
      </c>
      <c r="D30" s="153">
        <f t="shared" ref="D30:G30" si="29">SUM(D10:D16)</f>
        <v>6314410</v>
      </c>
      <c r="E30" s="153">
        <f t="shared" si="29"/>
        <v>6761986</v>
      </c>
      <c r="F30" s="153">
        <f t="shared" si="29"/>
        <v>7194591</v>
      </c>
      <c r="G30" s="153">
        <f t="shared" si="29"/>
        <v>7352459</v>
      </c>
      <c r="H30" s="156">
        <f t="shared" si="21"/>
        <v>0.24857082208297254</v>
      </c>
      <c r="I30" s="156">
        <f t="shared" si="22"/>
        <v>0.16439366464958716</v>
      </c>
      <c r="J30" s="154">
        <f t="shared" si="23"/>
        <v>8.7322422732019955E-2</v>
      </c>
      <c r="K30" s="154">
        <f t="shared" si="24"/>
        <v>2.1942595485969996E-2</v>
      </c>
    </row>
    <row r="31" spans="2:39" ht="15">
      <c r="B31" s="152" t="s">
        <v>132</v>
      </c>
      <c r="C31" s="153">
        <f>SUM(C10:C17)</f>
        <v>6673121</v>
      </c>
      <c r="D31" s="153">
        <f t="shared" ref="D31:F31" si="30">SUM(D10:D17)</f>
        <v>7175087</v>
      </c>
      <c r="E31" s="153">
        <f t="shared" si="30"/>
        <v>7666588</v>
      </c>
      <c r="F31" s="153">
        <f t="shared" si="30"/>
        <v>8173896</v>
      </c>
      <c r="G31" s="153">
        <f>SUM(G10:G17)</f>
        <v>8347189</v>
      </c>
      <c r="H31" s="156">
        <f>(G31/C31)-100%</f>
        <v>0.25086732280142976</v>
      </c>
      <c r="I31" s="156">
        <f>(G31/D31)-100%</f>
        <v>0.16335718298607382</v>
      </c>
      <c r="J31" s="154">
        <f>(G31/E31)-100%</f>
        <v>8.8774954386488414E-2</v>
      </c>
      <c r="K31" s="154">
        <f t="shared" ref="K31" si="31">(G31/F31)-100%</f>
        <v>2.1200783567591364E-2</v>
      </c>
    </row>
    <row r="32" spans="2:39" ht="15">
      <c r="B32" s="152" t="s">
        <v>133</v>
      </c>
      <c r="C32" s="153">
        <f>SUM(C10:C18)</f>
        <v>7241403</v>
      </c>
      <c r="D32" s="153">
        <f t="shared" ref="D32:G32" si="32">SUM(D10:D18)</f>
        <v>7799730</v>
      </c>
      <c r="E32" s="153">
        <f t="shared" si="32"/>
        <v>8349946</v>
      </c>
      <c r="F32" s="153">
        <f t="shared" si="32"/>
        <v>8915874</v>
      </c>
      <c r="G32" s="153">
        <f t="shared" si="32"/>
        <v>9131225</v>
      </c>
      <c r="H32" s="156">
        <f>(G32/C32)-100%</f>
        <v>0.26097456528796981</v>
      </c>
      <c r="I32" s="156">
        <f>(G32/D32)-100%</f>
        <v>0.17071039638551588</v>
      </c>
      <c r="J32" s="154">
        <f>(G32/E32)-100%</f>
        <v>9.3566952409033455E-2</v>
      </c>
      <c r="K32" s="154">
        <f t="shared" ref="K32" si="33">(G32/F32)-100%</f>
        <v>2.4153661211452793E-2</v>
      </c>
    </row>
    <row r="33" spans="2:11" ht="15">
      <c r="B33" s="152" t="s">
        <v>134</v>
      </c>
      <c r="C33" s="153">
        <f>SUM(C10:C19)</f>
        <v>7850000</v>
      </c>
      <c r="D33" s="153">
        <f t="shared" ref="D33:G33" si="34">SUM(D10:D19)</f>
        <v>8451489</v>
      </c>
      <c r="E33" s="153">
        <f t="shared" si="34"/>
        <v>9089316</v>
      </c>
      <c r="F33" s="153">
        <f t="shared" si="34"/>
        <v>9728590</v>
      </c>
      <c r="G33" s="153">
        <f t="shared" si="34"/>
        <v>10010794</v>
      </c>
      <c r="H33" s="156">
        <f>(G33/C33)-100%</f>
        <v>0.275260382165605</v>
      </c>
      <c r="I33" s="156">
        <f>(G33/D33)-100%</f>
        <v>0.18450062468282225</v>
      </c>
      <c r="J33" s="154">
        <f>(G33/E33)-100%</f>
        <v>0.10138034589181411</v>
      </c>
      <c r="K33" s="154">
        <f t="shared" ref="K33" si="35">(G33/F33)-100%</f>
        <v>2.9007697929504639E-2</v>
      </c>
    </row>
    <row r="34" spans="2:11" ht="15">
      <c r="B34" s="152" t="s">
        <v>135</v>
      </c>
      <c r="C34" s="153">
        <f>SUM(C10:C20)</f>
        <v>8595787</v>
      </c>
      <c r="D34" s="153">
        <f t="shared" ref="D34:G34" si="36">SUM(D10:D20)</f>
        <v>9260640</v>
      </c>
      <c r="E34" s="153">
        <f t="shared" si="36"/>
        <v>9993653</v>
      </c>
      <c r="F34" s="153">
        <f t="shared" si="36"/>
        <v>10678035</v>
      </c>
      <c r="G34" s="153">
        <f t="shared" si="36"/>
        <v>11022075</v>
      </c>
      <c r="H34" s="156">
        <f>(G34/C34)-100%</f>
        <v>0.2822647885528109</v>
      </c>
      <c r="I34" s="156">
        <f>(G34/D34)-100%</f>
        <v>0.19020661638936409</v>
      </c>
      <c r="J34" s="154">
        <f>(G34/E34)-100%</f>
        <v>0.1029075154000243</v>
      </c>
      <c r="K34" s="154">
        <f t="shared" ref="K34" si="37">(G34/F34)-100%</f>
        <v>3.2219411155704147E-2</v>
      </c>
    </row>
    <row r="35" spans="2:11" ht="15">
      <c r="B35" s="152" t="s">
        <v>136</v>
      </c>
      <c r="C35" s="153">
        <f>SUM(C10:C21)</f>
        <v>9453831</v>
      </c>
      <c r="D35" s="153">
        <f t="shared" ref="D35:G35" si="38">SUM(D10:D21)</f>
        <v>10197654</v>
      </c>
      <c r="E35" s="153">
        <f t="shared" si="38"/>
        <v>10989796</v>
      </c>
      <c r="F35" s="153">
        <f t="shared" si="38"/>
        <v>11696220</v>
      </c>
      <c r="G35" s="153">
        <f t="shared" si="38"/>
        <v>12108963.971823545</v>
      </c>
      <c r="H35" s="156">
        <f>(G35/C35)-100%</f>
        <v>0.28085259529428286</v>
      </c>
      <c r="I35" s="156">
        <f>(G35/D35)-100%</f>
        <v>0.18742643865182562</v>
      </c>
      <c r="J35" s="154">
        <f>(G35/E35)-100%</f>
        <v>0.10183701060725281</v>
      </c>
      <c r="K35" s="154">
        <f t="shared" ref="K35" si="39">(G35/F35)-100%</f>
        <v>3.5288663501844564E-2</v>
      </c>
    </row>
  </sheetData>
  <mergeCells count="7">
    <mergeCell ref="B8:B9"/>
    <mergeCell ref="C8:G8"/>
    <mergeCell ref="F5:G5"/>
    <mergeCell ref="H8:K8"/>
    <mergeCell ref="B23:B24"/>
    <mergeCell ref="C23:G23"/>
    <mergeCell ref="H23:K23"/>
  </mergeCells>
  <printOptions horizontalCentered="1"/>
  <pageMargins left="0" right="0" top="0" bottom="0" header="0" footer="0"/>
  <pageSetup scale="95" orientation="landscape" r:id="rId1"/>
  <headerFooter>
    <oddFooter>&amp;CBARÓMETRO TURÍSTICO DE LA RIVIERA MAYA
FIDEICOMISO DE PROMOCIÓN TURÍSTICA DE LA RIVIERA MAYA&amp;R4</oddFooter>
  </headerFooter>
  <drawing r:id="rId2"/>
</worksheet>
</file>

<file path=xl/worksheets/sheet6.xml><?xml version="1.0" encoding="utf-8"?>
<worksheet xmlns="http://schemas.openxmlformats.org/spreadsheetml/2006/main" xmlns:r="http://schemas.openxmlformats.org/officeDocument/2006/relationships">
  <sheetPr codeName="Hoja5">
    <pageSetUpPr fitToPage="1"/>
  </sheetPr>
  <dimension ref="B3:L36"/>
  <sheetViews>
    <sheetView topLeftCell="A14" workbookViewId="0">
      <selection activeCell="D11" sqref="D11"/>
    </sheetView>
  </sheetViews>
  <sheetFormatPr baseColWidth="10" defaultRowHeight="12.75"/>
  <cols>
    <col min="1" max="1" width="1.7109375" style="7" customWidth="1"/>
    <col min="2" max="2" width="13" style="7" bestFit="1" customWidth="1"/>
    <col min="3" max="3" width="10" style="7" bestFit="1" customWidth="1"/>
    <col min="4" max="4" width="13.5703125" style="7" bestFit="1" customWidth="1"/>
    <col min="5" max="5" width="11.5703125" style="7" bestFit="1" customWidth="1"/>
    <col min="6" max="6" width="10.85546875" style="7" bestFit="1" customWidth="1"/>
    <col min="7" max="7" width="10.5703125" style="7" bestFit="1" customWidth="1"/>
    <col min="8" max="8" width="8.42578125" style="7" bestFit="1" customWidth="1"/>
    <col min="9" max="9" width="12" style="7" bestFit="1" customWidth="1"/>
    <col min="10" max="10" width="7.42578125" style="7" bestFit="1" customWidth="1"/>
    <col min="11" max="11" width="9.7109375" style="7" customWidth="1"/>
    <col min="12" max="12" width="9" style="7" bestFit="1" customWidth="1"/>
    <col min="13" max="13" width="14.140625" style="7" customWidth="1"/>
    <col min="14" max="256" width="11.42578125" style="7"/>
    <col min="257" max="257" width="3.85546875" style="7" customWidth="1"/>
    <col min="258" max="258" width="13" style="7" bestFit="1" customWidth="1"/>
    <col min="259" max="259" width="10" style="7" bestFit="1" customWidth="1"/>
    <col min="260" max="260" width="13.5703125" style="7" bestFit="1" customWidth="1"/>
    <col min="261" max="261" width="11.5703125" style="7" bestFit="1" customWidth="1"/>
    <col min="262" max="262" width="10.85546875" style="7" bestFit="1" customWidth="1"/>
    <col min="263" max="263" width="10.5703125" style="7" bestFit="1" customWidth="1"/>
    <col min="264" max="264" width="12.28515625" style="7" bestFit="1" customWidth="1"/>
    <col min="265" max="265" width="12" style="7" bestFit="1" customWidth="1"/>
    <col min="266" max="266" width="7.42578125" style="7" bestFit="1" customWidth="1"/>
    <col min="267" max="267" width="9.7109375" style="7" customWidth="1"/>
    <col min="268" max="268" width="9" style="7" bestFit="1" customWidth="1"/>
    <col min="269" max="269" width="14.140625" style="7" customWidth="1"/>
    <col min="270" max="512" width="11.42578125" style="7"/>
    <col min="513" max="513" width="3.85546875" style="7" customWidth="1"/>
    <col min="514" max="514" width="13" style="7" bestFit="1" customWidth="1"/>
    <col min="515" max="515" width="10" style="7" bestFit="1" customWidth="1"/>
    <col min="516" max="516" width="13.5703125" style="7" bestFit="1" customWidth="1"/>
    <col min="517" max="517" width="11.5703125" style="7" bestFit="1" customWidth="1"/>
    <col min="518" max="518" width="10.85546875" style="7" bestFit="1" customWidth="1"/>
    <col min="519" max="519" width="10.5703125" style="7" bestFit="1" customWidth="1"/>
    <col min="520" max="520" width="12.28515625" style="7" bestFit="1" customWidth="1"/>
    <col min="521" max="521" width="12" style="7" bestFit="1" customWidth="1"/>
    <col min="522" max="522" width="7.42578125" style="7" bestFit="1" customWidth="1"/>
    <col min="523" max="523" width="9.7109375" style="7" customWidth="1"/>
    <col min="524" max="524" width="9" style="7" bestFit="1" customWidth="1"/>
    <col min="525" max="525" width="14.140625" style="7" customWidth="1"/>
    <col min="526" max="768" width="11.42578125" style="7"/>
    <col min="769" max="769" width="3.85546875" style="7" customWidth="1"/>
    <col min="770" max="770" width="13" style="7" bestFit="1" customWidth="1"/>
    <col min="771" max="771" width="10" style="7" bestFit="1" customWidth="1"/>
    <col min="772" max="772" width="13.5703125" style="7" bestFit="1" customWidth="1"/>
    <col min="773" max="773" width="11.5703125" style="7" bestFit="1" customWidth="1"/>
    <col min="774" max="774" width="10.85546875" style="7" bestFit="1" customWidth="1"/>
    <col min="775" max="775" width="10.5703125" style="7" bestFit="1" customWidth="1"/>
    <col min="776" max="776" width="12.28515625" style="7" bestFit="1" customWidth="1"/>
    <col min="777" max="777" width="12" style="7" bestFit="1" customWidth="1"/>
    <col min="778" max="778" width="7.42578125" style="7" bestFit="1" customWidth="1"/>
    <col min="779" max="779" width="9.7109375" style="7" customWidth="1"/>
    <col min="780" max="780" width="9" style="7" bestFit="1" customWidth="1"/>
    <col min="781" max="781" width="14.140625" style="7" customWidth="1"/>
    <col min="782" max="1024" width="11.42578125" style="7"/>
    <col min="1025" max="1025" width="3.85546875" style="7" customWidth="1"/>
    <col min="1026" max="1026" width="13" style="7" bestFit="1" customWidth="1"/>
    <col min="1027" max="1027" width="10" style="7" bestFit="1" customWidth="1"/>
    <col min="1028" max="1028" width="13.5703125" style="7" bestFit="1" customWidth="1"/>
    <col min="1029" max="1029" width="11.5703125" style="7" bestFit="1" customWidth="1"/>
    <col min="1030" max="1030" width="10.85546875" style="7" bestFit="1" customWidth="1"/>
    <col min="1031" max="1031" width="10.5703125" style="7" bestFit="1" customWidth="1"/>
    <col min="1032" max="1032" width="12.28515625" style="7" bestFit="1" customWidth="1"/>
    <col min="1033" max="1033" width="12" style="7" bestFit="1" customWidth="1"/>
    <col min="1034" max="1034" width="7.42578125" style="7" bestFit="1" customWidth="1"/>
    <col min="1035" max="1035" width="9.7109375" style="7" customWidth="1"/>
    <col min="1036" max="1036" width="9" style="7" bestFit="1" customWidth="1"/>
    <col min="1037" max="1037" width="14.140625" style="7" customWidth="1"/>
    <col min="1038" max="1280" width="11.42578125" style="7"/>
    <col min="1281" max="1281" width="3.85546875" style="7" customWidth="1"/>
    <col min="1282" max="1282" width="13" style="7" bestFit="1" customWidth="1"/>
    <col min="1283" max="1283" width="10" style="7" bestFit="1" customWidth="1"/>
    <col min="1284" max="1284" width="13.5703125" style="7" bestFit="1" customWidth="1"/>
    <col min="1285" max="1285" width="11.5703125" style="7" bestFit="1" customWidth="1"/>
    <col min="1286" max="1286" width="10.85546875" style="7" bestFit="1" customWidth="1"/>
    <col min="1287" max="1287" width="10.5703125" style="7" bestFit="1" customWidth="1"/>
    <col min="1288" max="1288" width="12.28515625" style="7" bestFit="1" customWidth="1"/>
    <col min="1289" max="1289" width="12" style="7" bestFit="1" customWidth="1"/>
    <col min="1290" max="1290" width="7.42578125" style="7" bestFit="1" customWidth="1"/>
    <col min="1291" max="1291" width="9.7109375" style="7" customWidth="1"/>
    <col min="1292" max="1292" width="9" style="7" bestFit="1" customWidth="1"/>
    <col min="1293" max="1293" width="14.140625" style="7" customWidth="1"/>
    <col min="1294" max="1536" width="11.42578125" style="7"/>
    <col min="1537" max="1537" width="3.85546875" style="7" customWidth="1"/>
    <col min="1538" max="1538" width="13" style="7" bestFit="1" customWidth="1"/>
    <col min="1539" max="1539" width="10" style="7" bestFit="1" customWidth="1"/>
    <col min="1540" max="1540" width="13.5703125" style="7" bestFit="1" customWidth="1"/>
    <col min="1541" max="1541" width="11.5703125" style="7" bestFit="1" customWidth="1"/>
    <col min="1542" max="1542" width="10.85546875" style="7" bestFit="1" customWidth="1"/>
    <col min="1543" max="1543" width="10.5703125" style="7" bestFit="1" customWidth="1"/>
    <col min="1544" max="1544" width="12.28515625" style="7" bestFit="1" customWidth="1"/>
    <col min="1545" max="1545" width="12" style="7" bestFit="1" customWidth="1"/>
    <col min="1546" max="1546" width="7.42578125" style="7" bestFit="1" customWidth="1"/>
    <col min="1547" max="1547" width="9.7109375" style="7" customWidth="1"/>
    <col min="1548" max="1548" width="9" style="7" bestFit="1" customWidth="1"/>
    <col min="1549" max="1549" width="14.140625" style="7" customWidth="1"/>
    <col min="1550" max="1792" width="11.42578125" style="7"/>
    <col min="1793" max="1793" width="3.85546875" style="7" customWidth="1"/>
    <col min="1794" max="1794" width="13" style="7" bestFit="1" customWidth="1"/>
    <col min="1795" max="1795" width="10" style="7" bestFit="1" customWidth="1"/>
    <col min="1796" max="1796" width="13.5703125" style="7" bestFit="1" customWidth="1"/>
    <col min="1797" max="1797" width="11.5703125" style="7" bestFit="1" customWidth="1"/>
    <col min="1798" max="1798" width="10.85546875" style="7" bestFit="1" customWidth="1"/>
    <col min="1799" max="1799" width="10.5703125" style="7" bestFit="1" customWidth="1"/>
    <col min="1800" max="1800" width="12.28515625" style="7" bestFit="1" customWidth="1"/>
    <col min="1801" max="1801" width="12" style="7" bestFit="1" customWidth="1"/>
    <col min="1802" max="1802" width="7.42578125" style="7" bestFit="1" customWidth="1"/>
    <col min="1803" max="1803" width="9.7109375" style="7" customWidth="1"/>
    <col min="1804" max="1804" width="9" style="7" bestFit="1" customWidth="1"/>
    <col min="1805" max="1805" width="14.140625" style="7" customWidth="1"/>
    <col min="1806" max="2048" width="11.42578125" style="7"/>
    <col min="2049" max="2049" width="3.85546875" style="7" customWidth="1"/>
    <col min="2050" max="2050" width="13" style="7" bestFit="1" customWidth="1"/>
    <col min="2051" max="2051" width="10" style="7" bestFit="1" customWidth="1"/>
    <col min="2052" max="2052" width="13.5703125" style="7" bestFit="1" customWidth="1"/>
    <col min="2053" max="2053" width="11.5703125" style="7" bestFit="1" customWidth="1"/>
    <col min="2054" max="2054" width="10.85546875" style="7" bestFit="1" customWidth="1"/>
    <col min="2055" max="2055" width="10.5703125" style="7" bestFit="1" customWidth="1"/>
    <col min="2056" max="2056" width="12.28515625" style="7" bestFit="1" customWidth="1"/>
    <col min="2057" max="2057" width="12" style="7" bestFit="1" customWidth="1"/>
    <col min="2058" max="2058" width="7.42578125" style="7" bestFit="1" customWidth="1"/>
    <col min="2059" max="2059" width="9.7109375" style="7" customWidth="1"/>
    <col min="2060" max="2060" width="9" style="7" bestFit="1" customWidth="1"/>
    <col min="2061" max="2061" width="14.140625" style="7" customWidth="1"/>
    <col min="2062" max="2304" width="11.42578125" style="7"/>
    <col min="2305" max="2305" width="3.85546875" style="7" customWidth="1"/>
    <col min="2306" max="2306" width="13" style="7" bestFit="1" customWidth="1"/>
    <col min="2307" max="2307" width="10" style="7" bestFit="1" customWidth="1"/>
    <col min="2308" max="2308" width="13.5703125" style="7" bestFit="1" customWidth="1"/>
    <col min="2309" max="2309" width="11.5703125" style="7" bestFit="1" customWidth="1"/>
    <col min="2310" max="2310" width="10.85546875" style="7" bestFit="1" customWidth="1"/>
    <col min="2311" max="2311" width="10.5703125" style="7" bestFit="1" customWidth="1"/>
    <col min="2312" max="2312" width="12.28515625" style="7" bestFit="1" customWidth="1"/>
    <col min="2313" max="2313" width="12" style="7" bestFit="1" customWidth="1"/>
    <col min="2314" max="2314" width="7.42578125" style="7" bestFit="1" customWidth="1"/>
    <col min="2315" max="2315" width="9.7109375" style="7" customWidth="1"/>
    <col min="2316" max="2316" width="9" style="7" bestFit="1" customWidth="1"/>
    <col min="2317" max="2317" width="14.140625" style="7" customWidth="1"/>
    <col min="2318" max="2560" width="11.42578125" style="7"/>
    <col min="2561" max="2561" width="3.85546875" style="7" customWidth="1"/>
    <col min="2562" max="2562" width="13" style="7" bestFit="1" customWidth="1"/>
    <col min="2563" max="2563" width="10" style="7" bestFit="1" customWidth="1"/>
    <col min="2564" max="2564" width="13.5703125" style="7" bestFit="1" customWidth="1"/>
    <col min="2565" max="2565" width="11.5703125" style="7" bestFit="1" customWidth="1"/>
    <col min="2566" max="2566" width="10.85546875" style="7" bestFit="1" customWidth="1"/>
    <col min="2567" max="2567" width="10.5703125" style="7" bestFit="1" customWidth="1"/>
    <col min="2568" max="2568" width="12.28515625" style="7" bestFit="1" customWidth="1"/>
    <col min="2569" max="2569" width="12" style="7" bestFit="1" customWidth="1"/>
    <col min="2570" max="2570" width="7.42578125" style="7" bestFit="1" customWidth="1"/>
    <col min="2571" max="2571" width="9.7109375" style="7" customWidth="1"/>
    <col min="2572" max="2572" width="9" style="7" bestFit="1" customWidth="1"/>
    <col min="2573" max="2573" width="14.140625" style="7" customWidth="1"/>
    <col min="2574" max="2816" width="11.42578125" style="7"/>
    <col min="2817" max="2817" width="3.85546875" style="7" customWidth="1"/>
    <col min="2818" max="2818" width="13" style="7" bestFit="1" customWidth="1"/>
    <col min="2819" max="2819" width="10" style="7" bestFit="1" customWidth="1"/>
    <col min="2820" max="2820" width="13.5703125" style="7" bestFit="1" customWidth="1"/>
    <col min="2821" max="2821" width="11.5703125" style="7" bestFit="1" customWidth="1"/>
    <col min="2822" max="2822" width="10.85546875" style="7" bestFit="1" customWidth="1"/>
    <col min="2823" max="2823" width="10.5703125" style="7" bestFit="1" customWidth="1"/>
    <col min="2824" max="2824" width="12.28515625" style="7" bestFit="1" customWidth="1"/>
    <col min="2825" max="2825" width="12" style="7" bestFit="1" customWidth="1"/>
    <col min="2826" max="2826" width="7.42578125" style="7" bestFit="1" customWidth="1"/>
    <col min="2827" max="2827" width="9.7109375" style="7" customWidth="1"/>
    <col min="2828" max="2828" width="9" style="7" bestFit="1" customWidth="1"/>
    <col min="2829" max="2829" width="14.140625" style="7" customWidth="1"/>
    <col min="2830" max="3072" width="11.42578125" style="7"/>
    <col min="3073" max="3073" width="3.85546875" style="7" customWidth="1"/>
    <col min="3074" max="3074" width="13" style="7" bestFit="1" customWidth="1"/>
    <col min="3075" max="3075" width="10" style="7" bestFit="1" customWidth="1"/>
    <col min="3076" max="3076" width="13.5703125" style="7" bestFit="1" customWidth="1"/>
    <col min="3077" max="3077" width="11.5703125" style="7" bestFit="1" customWidth="1"/>
    <col min="3078" max="3078" width="10.85546875" style="7" bestFit="1" customWidth="1"/>
    <col min="3079" max="3079" width="10.5703125" style="7" bestFit="1" customWidth="1"/>
    <col min="3080" max="3080" width="12.28515625" style="7" bestFit="1" customWidth="1"/>
    <col min="3081" max="3081" width="12" style="7" bestFit="1" customWidth="1"/>
    <col min="3082" max="3082" width="7.42578125" style="7" bestFit="1" customWidth="1"/>
    <col min="3083" max="3083" width="9.7109375" style="7" customWidth="1"/>
    <col min="3084" max="3084" width="9" style="7" bestFit="1" customWidth="1"/>
    <col min="3085" max="3085" width="14.140625" style="7" customWidth="1"/>
    <col min="3086" max="3328" width="11.42578125" style="7"/>
    <col min="3329" max="3329" width="3.85546875" style="7" customWidth="1"/>
    <col min="3330" max="3330" width="13" style="7" bestFit="1" customWidth="1"/>
    <col min="3331" max="3331" width="10" style="7" bestFit="1" customWidth="1"/>
    <col min="3332" max="3332" width="13.5703125" style="7" bestFit="1" customWidth="1"/>
    <col min="3333" max="3333" width="11.5703125" style="7" bestFit="1" customWidth="1"/>
    <col min="3334" max="3334" width="10.85546875" style="7" bestFit="1" customWidth="1"/>
    <col min="3335" max="3335" width="10.5703125" style="7" bestFit="1" customWidth="1"/>
    <col min="3336" max="3336" width="12.28515625" style="7" bestFit="1" customWidth="1"/>
    <col min="3337" max="3337" width="12" style="7" bestFit="1" customWidth="1"/>
    <col min="3338" max="3338" width="7.42578125" style="7" bestFit="1" customWidth="1"/>
    <col min="3339" max="3339" width="9.7109375" style="7" customWidth="1"/>
    <col min="3340" max="3340" width="9" style="7" bestFit="1" customWidth="1"/>
    <col min="3341" max="3341" width="14.140625" style="7" customWidth="1"/>
    <col min="3342" max="3584" width="11.42578125" style="7"/>
    <col min="3585" max="3585" width="3.85546875" style="7" customWidth="1"/>
    <col min="3586" max="3586" width="13" style="7" bestFit="1" customWidth="1"/>
    <col min="3587" max="3587" width="10" style="7" bestFit="1" customWidth="1"/>
    <col min="3588" max="3588" width="13.5703125" style="7" bestFit="1" customWidth="1"/>
    <col min="3589" max="3589" width="11.5703125" style="7" bestFit="1" customWidth="1"/>
    <col min="3590" max="3590" width="10.85546875" style="7" bestFit="1" customWidth="1"/>
    <col min="3591" max="3591" width="10.5703125" style="7" bestFit="1" customWidth="1"/>
    <col min="3592" max="3592" width="12.28515625" style="7" bestFit="1" customWidth="1"/>
    <col min="3593" max="3593" width="12" style="7" bestFit="1" customWidth="1"/>
    <col min="3594" max="3594" width="7.42578125" style="7" bestFit="1" customWidth="1"/>
    <col min="3595" max="3595" width="9.7109375" style="7" customWidth="1"/>
    <col min="3596" max="3596" width="9" style="7" bestFit="1" customWidth="1"/>
    <col min="3597" max="3597" width="14.140625" style="7" customWidth="1"/>
    <col min="3598" max="3840" width="11.42578125" style="7"/>
    <col min="3841" max="3841" width="3.85546875" style="7" customWidth="1"/>
    <col min="3842" max="3842" width="13" style="7" bestFit="1" customWidth="1"/>
    <col min="3843" max="3843" width="10" style="7" bestFit="1" customWidth="1"/>
    <col min="3844" max="3844" width="13.5703125" style="7" bestFit="1" customWidth="1"/>
    <col min="3845" max="3845" width="11.5703125" style="7" bestFit="1" customWidth="1"/>
    <col min="3846" max="3846" width="10.85546875" style="7" bestFit="1" customWidth="1"/>
    <col min="3847" max="3847" width="10.5703125" style="7" bestFit="1" customWidth="1"/>
    <col min="3848" max="3848" width="12.28515625" style="7" bestFit="1" customWidth="1"/>
    <col min="3849" max="3849" width="12" style="7" bestFit="1" customWidth="1"/>
    <col min="3850" max="3850" width="7.42578125" style="7" bestFit="1" customWidth="1"/>
    <col min="3851" max="3851" width="9.7109375" style="7" customWidth="1"/>
    <col min="3852" max="3852" width="9" style="7" bestFit="1" customWidth="1"/>
    <col min="3853" max="3853" width="14.140625" style="7" customWidth="1"/>
    <col min="3854" max="4096" width="11.42578125" style="7"/>
    <col min="4097" max="4097" width="3.85546875" style="7" customWidth="1"/>
    <col min="4098" max="4098" width="13" style="7" bestFit="1" customWidth="1"/>
    <col min="4099" max="4099" width="10" style="7" bestFit="1" customWidth="1"/>
    <col min="4100" max="4100" width="13.5703125" style="7" bestFit="1" customWidth="1"/>
    <col min="4101" max="4101" width="11.5703125" style="7" bestFit="1" customWidth="1"/>
    <col min="4102" max="4102" width="10.85546875" style="7" bestFit="1" customWidth="1"/>
    <col min="4103" max="4103" width="10.5703125" style="7" bestFit="1" customWidth="1"/>
    <col min="4104" max="4104" width="12.28515625" style="7" bestFit="1" customWidth="1"/>
    <col min="4105" max="4105" width="12" style="7" bestFit="1" customWidth="1"/>
    <col min="4106" max="4106" width="7.42578125" style="7" bestFit="1" customWidth="1"/>
    <col min="4107" max="4107" width="9.7109375" style="7" customWidth="1"/>
    <col min="4108" max="4108" width="9" style="7" bestFit="1" customWidth="1"/>
    <col min="4109" max="4109" width="14.140625" style="7" customWidth="1"/>
    <col min="4110" max="4352" width="11.42578125" style="7"/>
    <col min="4353" max="4353" width="3.85546875" style="7" customWidth="1"/>
    <col min="4354" max="4354" width="13" style="7" bestFit="1" customWidth="1"/>
    <col min="4355" max="4355" width="10" style="7" bestFit="1" customWidth="1"/>
    <col min="4356" max="4356" width="13.5703125" style="7" bestFit="1" customWidth="1"/>
    <col min="4357" max="4357" width="11.5703125" style="7" bestFit="1" customWidth="1"/>
    <col min="4358" max="4358" width="10.85546875" style="7" bestFit="1" customWidth="1"/>
    <col min="4359" max="4359" width="10.5703125" style="7" bestFit="1" customWidth="1"/>
    <col min="4360" max="4360" width="12.28515625" style="7" bestFit="1" customWidth="1"/>
    <col min="4361" max="4361" width="12" style="7" bestFit="1" customWidth="1"/>
    <col min="4362" max="4362" width="7.42578125" style="7" bestFit="1" customWidth="1"/>
    <col min="4363" max="4363" width="9.7109375" style="7" customWidth="1"/>
    <col min="4364" max="4364" width="9" style="7" bestFit="1" customWidth="1"/>
    <col min="4365" max="4365" width="14.140625" style="7" customWidth="1"/>
    <col min="4366" max="4608" width="11.42578125" style="7"/>
    <col min="4609" max="4609" width="3.85546875" style="7" customWidth="1"/>
    <col min="4610" max="4610" width="13" style="7" bestFit="1" customWidth="1"/>
    <col min="4611" max="4611" width="10" style="7" bestFit="1" customWidth="1"/>
    <col min="4612" max="4612" width="13.5703125" style="7" bestFit="1" customWidth="1"/>
    <col min="4613" max="4613" width="11.5703125" style="7" bestFit="1" customWidth="1"/>
    <col min="4614" max="4614" width="10.85546875" style="7" bestFit="1" customWidth="1"/>
    <col min="4615" max="4615" width="10.5703125" style="7" bestFit="1" customWidth="1"/>
    <col min="4616" max="4616" width="12.28515625" style="7" bestFit="1" customWidth="1"/>
    <col min="4617" max="4617" width="12" style="7" bestFit="1" customWidth="1"/>
    <col min="4618" max="4618" width="7.42578125" style="7" bestFit="1" customWidth="1"/>
    <col min="4619" max="4619" width="9.7109375" style="7" customWidth="1"/>
    <col min="4620" max="4620" width="9" style="7" bestFit="1" customWidth="1"/>
    <col min="4621" max="4621" width="14.140625" style="7" customWidth="1"/>
    <col min="4622" max="4864" width="11.42578125" style="7"/>
    <col min="4865" max="4865" width="3.85546875" style="7" customWidth="1"/>
    <col min="4866" max="4866" width="13" style="7" bestFit="1" customWidth="1"/>
    <col min="4867" max="4867" width="10" style="7" bestFit="1" customWidth="1"/>
    <col min="4868" max="4868" width="13.5703125" style="7" bestFit="1" customWidth="1"/>
    <col min="4869" max="4869" width="11.5703125" style="7" bestFit="1" customWidth="1"/>
    <col min="4870" max="4870" width="10.85546875" style="7" bestFit="1" customWidth="1"/>
    <col min="4871" max="4871" width="10.5703125" style="7" bestFit="1" customWidth="1"/>
    <col min="4872" max="4872" width="12.28515625" style="7" bestFit="1" customWidth="1"/>
    <col min="4873" max="4873" width="12" style="7" bestFit="1" customWidth="1"/>
    <col min="4874" max="4874" width="7.42578125" style="7" bestFit="1" customWidth="1"/>
    <col min="4875" max="4875" width="9.7109375" style="7" customWidth="1"/>
    <col min="4876" max="4876" width="9" style="7" bestFit="1" customWidth="1"/>
    <col min="4877" max="4877" width="14.140625" style="7" customWidth="1"/>
    <col min="4878" max="5120" width="11.42578125" style="7"/>
    <col min="5121" max="5121" width="3.85546875" style="7" customWidth="1"/>
    <col min="5122" max="5122" width="13" style="7" bestFit="1" customWidth="1"/>
    <col min="5123" max="5123" width="10" style="7" bestFit="1" customWidth="1"/>
    <col min="5124" max="5124" width="13.5703125" style="7" bestFit="1" customWidth="1"/>
    <col min="5125" max="5125" width="11.5703125" style="7" bestFit="1" customWidth="1"/>
    <col min="5126" max="5126" width="10.85546875" style="7" bestFit="1" customWidth="1"/>
    <col min="5127" max="5127" width="10.5703125" style="7" bestFit="1" customWidth="1"/>
    <col min="5128" max="5128" width="12.28515625" style="7" bestFit="1" customWidth="1"/>
    <col min="5129" max="5129" width="12" style="7" bestFit="1" customWidth="1"/>
    <col min="5130" max="5130" width="7.42578125" style="7" bestFit="1" customWidth="1"/>
    <col min="5131" max="5131" width="9.7109375" style="7" customWidth="1"/>
    <col min="5132" max="5132" width="9" style="7" bestFit="1" customWidth="1"/>
    <col min="5133" max="5133" width="14.140625" style="7" customWidth="1"/>
    <col min="5134" max="5376" width="11.42578125" style="7"/>
    <col min="5377" max="5377" width="3.85546875" style="7" customWidth="1"/>
    <col min="5378" max="5378" width="13" style="7" bestFit="1" customWidth="1"/>
    <col min="5379" max="5379" width="10" style="7" bestFit="1" customWidth="1"/>
    <col min="5380" max="5380" width="13.5703125" style="7" bestFit="1" customWidth="1"/>
    <col min="5381" max="5381" width="11.5703125" style="7" bestFit="1" customWidth="1"/>
    <col min="5382" max="5382" width="10.85546875" style="7" bestFit="1" customWidth="1"/>
    <col min="5383" max="5383" width="10.5703125" style="7" bestFit="1" customWidth="1"/>
    <col min="5384" max="5384" width="12.28515625" style="7" bestFit="1" customWidth="1"/>
    <col min="5385" max="5385" width="12" style="7" bestFit="1" customWidth="1"/>
    <col min="5386" max="5386" width="7.42578125" style="7" bestFit="1" customWidth="1"/>
    <col min="5387" max="5387" width="9.7109375" style="7" customWidth="1"/>
    <col min="5388" max="5388" width="9" style="7" bestFit="1" customWidth="1"/>
    <col min="5389" max="5389" width="14.140625" style="7" customWidth="1"/>
    <col min="5390" max="5632" width="11.42578125" style="7"/>
    <col min="5633" max="5633" width="3.85546875" style="7" customWidth="1"/>
    <col min="5634" max="5634" width="13" style="7" bestFit="1" customWidth="1"/>
    <col min="5635" max="5635" width="10" style="7" bestFit="1" customWidth="1"/>
    <col min="5636" max="5636" width="13.5703125" style="7" bestFit="1" customWidth="1"/>
    <col min="5637" max="5637" width="11.5703125" style="7" bestFit="1" customWidth="1"/>
    <col min="5638" max="5638" width="10.85546875" style="7" bestFit="1" customWidth="1"/>
    <col min="5639" max="5639" width="10.5703125" style="7" bestFit="1" customWidth="1"/>
    <col min="5640" max="5640" width="12.28515625" style="7" bestFit="1" customWidth="1"/>
    <col min="5641" max="5641" width="12" style="7" bestFit="1" customWidth="1"/>
    <col min="5642" max="5642" width="7.42578125" style="7" bestFit="1" customWidth="1"/>
    <col min="5643" max="5643" width="9.7109375" style="7" customWidth="1"/>
    <col min="5644" max="5644" width="9" style="7" bestFit="1" customWidth="1"/>
    <col min="5645" max="5645" width="14.140625" style="7" customWidth="1"/>
    <col min="5646" max="5888" width="11.42578125" style="7"/>
    <col min="5889" max="5889" width="3.85546875" style="7" customWidth="1"/>
    <col min="5890" max="5890" width="13" style="7" bestFit="1" customWidth="1"/>
    <col min="5891" max="5891" width="10" style="7" bestFit="1" customWidth="1"/>
    <col min="5892" max="5892" width="13.5703125" style="7" bestFit="1" customWidth="1"/>
    <col min="5893" max="5893" width="11.5703125" style="7" bestFit="1" customWidth="1"/>
    <col min="5894" max="5894" width="10.85546875" style="7" bestFit="1" customWidth="1"/>
    <col min="5895" max="5895" width="10.5703125" style="7" bestFit="1" customWidth="1"/>
    <col min="5896" max="5896" width="12.28515625" style="7" bestFit="1" customWidth="1"/>
    <col min="5897" max="5897" width="12" style="7" bestFit="1" customWidth="1"/>
    <col min="5898" max="5898" width="7.42578125" style="7" bestFit="1" customWidth="1"/>
    <col min="5899" max="5899" width="9.7109375" style="7" customWidth="1"/>
    <col min="5900" max="5900" width="9" style="7" bestFit="1" customWidth="1"/>
    <col min="5901" max="5901" width="14.140625" style="7" customWidth="1"/>
    <col min="5902" max="6144" width="11.42578125" style="7"/>
    <col min="6145" max="6145" width="3.85546875" style="7" customWidth="1"/>
    <col min="6146" max="6146" width="13" style="7" bestFit="1" customWidth="1"/>
    <col min="6147" max="6147" width="10" style="7" bestFit="1" customWidth="1"/>
    <col min="6148" max="6148" width="13.5703125" style="7" bestFit="1" customWidth="1"/>
    <col min="6149" max="6149" width="11.5703125" style="7" bestFit="1" customWidth="1"/>
    <col min="6150" max="6150" width="10.85546875" style="7" bestFit="1" customWidth="1"/>
    <col min="6151" max="6151" width="10.5703125" style="7" bestFit="1" customWidth="1"/>
    <col min="6152" max="6152" width="12.28515625" style="7" bestFit="1" customWidth="1"/>
    <col min="6153" max="6153" width="12" style="7" bestFit="1" customWidth="1"/>
    <col min="6154" max="6154" width="7.42578125" style="7" bestFit="1" customWidth="1"/>
    <col min="6155" max="6155" width="9.7109375" style="7" customWidth="1"/>
    <col min="6156" max="6156" width="9" style="7" bestFit="1" customWidth="1"/>
    <col min="6157" max="6157" width="14.140625" style="7" customWidth="1"/>
    <col min="6158" max="6400" width="11.42578125" style="7"/>
    <col min="6401" max="6401" width="3.85546875" style="7" customWidth="1"/>
    <col min="6402" max="6402" width="13" style="7" bestFit="1" customWidth="1"/>
    <col min="6403" max="6403" width="10" style="7" bestFit="1" customWidth="1"/>
    <col min="6404" max="6404" width="13.5703125" style="7" bestFit="1" customWidth="1"/>
    <col min="6405" max="6405" width="11.5703125" style="7" bestFit="1" customWidth="1"/>
    <col min="6406" max="6406" width="10.85546875" style="7" bestFit="1" customWidth="1"/>
    <col min="6407" max="6407" width="10.5703125" style="7" bestFit="1" customWidth="1"/>
    <col min="6408" max="6408" width="12.28515625" style="7" bestFit="1" customWidth="1"/>
    <col min="6409" max="6409" width="12" style="7" bestFit="1" customWidth="1"/>
    <col min="6410" max="6410" width="7.42578125" style="7" bestFit="1" customWidth="1"/>
    <col min="6411" max="6411" width="9.7109375" style="7" customWidth="1"/>
    <col min="6412" max="6412" width="9" style="7" bestFit="1" customWidth="1"/>
    <col min="6413" max="6413" width="14.140625" style="7" customWidth="1"/>
    <col min="6414" max="6656" width="11.42578125" style="7"/>
    <col min="6657" max="6657" width="3.85546875" style="7" customWidth="1"/>
    <col min="6658" max="6658" width="13" style="7" bestFit="1" customWidth="1"/>
    <col min="6659" max="6659" width="10" style="7" bestFit="1" customWidth="1"/>
    <col min="6660" max="6660" width="13.5703125" style="7" bestFit="1" customWidth="1"/>
    <col min="6661" max="6661" width="11.5703125" style="7" bestFit="1" customWidth="1"/>
    <col min="6662" max="6662" width="10.85546875" style="7" bestFit="1" customWidth="1"/>
    <col min="6663" max="6663" width="10.5703125" style="7" bestFit="1" customWidth="1"/>
    <col min="6664" max="6664" width="12.28515625" style="7" bestFit="1" customWidth="1"/>
    <col min="6665" max="6665" width="12" style="7" bestFit="1" customWidth="1"/>
    <col min="6666" max="6666" width="7.42578125" style="7" bestFit="1" customWidth="1"/>
    <col min="6667" max="6667" width="9.7109375" style="7" customWidth="1"/>
    <col min="6668" max="6668" width="9" style="7" bestFit="1" customWidth="1"/>
    <col min="6669" max="6669" width="14.140625" style="7" customWidth="1"/>
    <col min="6670" max="6912" width="11.42578125" style="7"/>
    <col min="6913" max="6913" width="3.85546875" style="7" customWidth="1"/>
    <col min="6914" max="6914" width="13" style="7" bestFit="1" customWidth="1"/>
    <col min="6915" max="6915" width="10" style="7" bestFit="1" customWidth="1"/>
    <col min="6916" max="6916" width="13.5703125" style="7" bestFit="1" customWidth="1"/>
    <col min="6917" max="6917" width="11.5703125" style="7" bestFit="1" customWidth="1"/>
    <col min="6918" max="6918" width="10.85546875" style="7" bestFit="1" customWidth="1"/>
    <col min="6919" max="6919" width="10.5703125" style="7" bestFit="1" customWidth="1"/>
    <col min="6920" max="6920" width="12.28515625" style="7" bestFit="1" customWidth="1"/>
    <col min="6921" max="6921" width="12" style="7" bestFit="1" customWidth="1"/>
    <col min="6922" max="6922" width="7.42578125" style="7" bestFit="1" customWidth="1"/>
    <col min="6923" max="6923" width="9.7109375" style="7" customWidth="1"/>
    <col min="6924" max="6924" width="9" style="7" bestFit="1" customWidth="1"/>
    <col min="6925" max="6925" width="14.140625" style="7" customWidth="1"/>
    <col min="6926" max="7168" width="11.42578125" style="7"/>
    <col min="7169" max="7169" width="3.85546875" style="7" customWidth="1"/>
    <col min="7170" max="7170" width="13" style="7" bestFit="1" customWidth="1"/>
    <col min="7171" max="7171" width="10" style="7" bestFit="1" customWidth="1"/>
    <col min="7172" max="7172" width="13.5703125" style="7" bestFit="1" customWidth="1"/>
    <col min="7173" max="7173" width="11.5703125" style="7" bestFit="1" customWidth="1"/>
    <col min="7174" max="7174" width="10.85546875" style="7" bestFit="1" customWidth="1"/>
    <col min="7175" max="7175" width="10.5703125" style="7" bestFit="1" customWidth="1"/>
    <col min="7176" max="7176" width="12.28515625" style="7" bestFit="1" customWidth="1"/>
    <col min="7177" max="7177" width="12" style="7" bestFit="1" customWidth="1"/>
    <col min="7178" max="7178" width="7.42578125" style="7" bestFit="1" customWidth="1"/>
    <col min="7179" max="7179" width="9.7109375" style="7" customWidth="1"/>
    <col min="7180" max="7180" width="9" style="7" bestFit="1" customWidth="1"/>
    <col min="7181" max="7181" width="14.140625" style="7" customWidth="1"/>
    <col min="7182" max="7424" width="11.42578125" style="7"/>
    <col min="7425" max="7425" width="3.85546875" style="7" customWidth="1"/>
    <col min="7426" max="7426" width="13" style="7" bestFit="1" customWidth="1"/>
    <col min="7427" max="7427" width="10" style="7" bestFit="1" customWidth="1"/>
    <col min="7428" max="7428" width="13.5703125" style="7" bestFit="1" customWidth="1"/>
    <col min="7429" max="7429" width="11.5703125" style="7" bestFit="1" customWidth="1"/>
    <col min="7430" max="7430" width="10.85546875" style="7" bestFit="1" customWidth="1"/>
    <col min="7431" max="7431" width="10.5703125" style="7" bestFit="1" customWidth="1"/>
    <col min="7432" max="7432" width="12.28515625" style="7" bestFit="1" customWidth="1"/>
    <col min="7433" max="7433" width="12" style="7" bestFit="1" customWidth="1"/>
    <col min="7434" max="7434" width="7.42578125" style="7" bestFit="1" customWidth="1"/>
    <col min="7435" max="7435" width="9.7109375" style="7" customWidth="1"/>
    <col min="7436" max="7436" width="9" style="7" bestFit="1" customWidth="1"/>
    <col min="7437" max="7437" width="14.140625" style="7" customWidth="1"/>
    <col min="7438" max="7680" width="11.42578125" style="7"/>
    <col min="7681" max="7681" width="3.85546875" style="7" customWidth="1"/>
    <col min="7682" max="7682" width="13" style="7" bestFit="1" customWidth="1"/>
    <col min="7683" max="7683" width="10" style="7" bestFit="1" customWidth="1"/>
    <col min="7684" max="7684" width="13.5703125" style="7" bestFit="1" customWidth="1"/>
    <col min="7685" max="7685" width="11.5703125" style="7" bestFit="1" customWidth="1"/>
    <col min="7686" max="7686" width="10.85546875" style="7" bestFit="1" customWidth="1"/>
    <col min="7687" max="7687" width="10.5703125" style="7" bestFit="1" customWidth="1"/>
    <col min="7688" max="7688" width="12.28515625" style="7" bestFit="1" customWidth="1"/>
    <col min="7689" max="7689" width="12" style="7" bestFit="1" customWidth="1"/>
    <col min="7690" max="7690" width="7.42578125" style="7" bestFit="1" customWidth="1"/>
    <col min="7691" max="7691" width="9.7109375" style="7" customWidth="1"/>
    <col min="7692" max="7692" width="9" style="7" bestFit="1" customWidth="1"/>
    <col min="7693" max="7693" width="14.140625" style="7" customWidth="1"/>
    <col min="7694" max="7936" width="11.42578125" style="7"/>
    <col min="7937" max="7937" width="3.85546875" style="7" customWidth="1"/>
    <col min="7938" max="7938" width="13" style="7" bestFit="1" customWidth="1"/>
    <col min="7939" max="7939" width="10" style="7" bestFit="1" customWidth="1"/>
    <col min="7940" max="7940" width="13.5703125" style="7" bestFit="1" customWidth="1"/>
    <col min="7941" max="7941" width="11.5703125" style="7" bestFit="1" customWidth="1"/>
    <col min="7942" max="7942" width="10.85546875" style="7" bestFit="1" customWidth="1"/>
    <col min="7943" max="7943" width="10.5703125" style="7" bestFit="1" customWidth="1"/>
    <col min="7944" max="7944" width="12.28515625" style="7" bestFit="1" customWidth="1"/>
    <col min="7945" max="7945" width="12" style="7" bestFit="1" customWidth="1"/>
    <col min="7946" max="7946" width="7.42578125" style="7" bestFit="1" customWidth="1"/>
    <col min="7947" max="7947" width="9.7109375" style="7" customWidth="1"/>
    <col min="7948" max="7948" width="9" style="7" bestFit="1" customWidth="1"/>
    <col min="7949" max="7949" width="14.140625" style="7" customWidth="1"/>
    <col min="7950" max="8192" width="11.42578125" style="7"/>
    <col min="8193" max="8193" width="3.85546875" style="7" customWidth="1"/>
    <col min="8194" max="8194" width="13" style="7" bestFit="1" customWidth="1"/>
    <col min="8195" max="8195" width="10" style="7" bestFit="1" customWidth="1"/>
    <col min="8196" max="8196" width="13.5703125" style="7" bestFit="1" customWidth="1"/>
    <col min="8197" max="8197" width="11.5703125" style="7" bestFit="1" customWidth="1"/>
    <col min="8198" max="8198" width="10.85546875" style="7" bestFit="1" customWidth="1"/>
    <col min="8199" max="8199" width="10.5703125" style="7" bestFit="1" customWidth="1"/>
    <col min="8200" max="8200" width="12.28515625" style="7" bestFit="1" customWidth="1"/>
    <col min="8201" max="8201" width="12" style="7" bestFit="1" customWidth="1"/>
    <col min="8202" max="8202" width="7.42578125" style="7" bestFit="1" customWidth="1"/>
    <col min="8203" max="8203" width="9.7109375" style="7" customWidth="1"/>
    <col min="8204" max="8204" width="9" style="7" bestFit="1" customWidth="1"/>
    <col min="8205" max="8205" width="14.140625" style="7" customWidth="1"/>
    <col min="8206" max="8448" width="11.42578125" style="7"/>
    <col min="8449" max="8449" width="3.85546875" style="7" customWidth="1"/>
    <col min="8450" max="8450" width="13" style="7" bestFit="1" customWidth="1"/>
    <col min="8451" max="8451" width="10" style="7" bestFit="1" customWidth="1"/>
    <col min="8452" max="8452" width="13.5703125" style="7" bestFit="1" customWidth="1"/>
    <col min="8453" max="8453" width="11.5703125" style="7" bestFit="1" customWidth="1"/>
    <col min="8454" max="8454" width="10.85546875" style="7" bestFit="1" customWidth="1"/>
    <col min="8455" max="8455" width="10.5703125" style="7" bestFit="1" customWidth="1"/>
    <col min="8456" max="8456" width="12.28515625" style="7" bestFit="1" customWidth="1"/>
    <col min="8457" max="8457" width="12" style="7" bestFit="1" customWidth="1"/>
    <col min="8458" max="8458" width="7.42578125" style="7" bestFit="1" customWidth="1"/>
    <col min="8459" max="8459" width="9.7109375" style="7" customWidth="1"/>
    <col min="8460" max="8460" width="9" style="7" bestFit="1" customWidth="1"/>
    <col min="8461" max="8461" width="14.140625" style="7" customWidth="1"/>
    <col min="8462" max="8704" width="11.42578125" style="7"/>
    <col min="8705" max="8705" width="3.85546875" style="7" customWidth="1"/>
    <col min="8706" max="8706" width="13" style="7" bestFit="1" customWidth="1"/>
    <col min="8707" max="8707" width="10" style="7" bestFit="1" customWidth="1"/>
    <col min="8708" max="8708" width="13.5703125" style="7" bestFit="1" customWidth="1"/>
    <col min="8709" max="8709" width="11.5703125" style="7" bestFit="1" customWidth="1"/>
    <col min="8710" max="8710" width="10.85546875" style="7" bestFit="1" customWidth="1"/>
    <col min="8711" max="8711" width="10.5703125" style="7" bestFit="1" customWidth="1"/>
    <col min="8712" max="8712" width="12.28515625" style="7" bestFit="1" customWidth="1"/>
    <col min="8713" max="8713" width="12" style="7" bestFit="1" customWidth="1"/>
    <col min="8714" max="8714" width="7.42578125" style="7" bestFit="1" customWidth="1"/>
    <col min="8715" max="8715" width="9.7109375" style="7" customWidth="1"/>
    <col min="8716" max="8716" width="9" style="7" bestFit="1" customWidth="1"/>
    <col min="8717" max="8717" width="14.140625" style="7" customWidth="1"/>
    <col min="8718" max="8960" width="11.42578125" style="7"/>
    <col min="8961" max="8961" width="3.85546875" style="7" customWidth="1"/>
    <col min="8962" max="8962" width="13" style="7" bestFit="1" customWidth="1"/>
    <col min="8963" max="8963" width="10" style="7" bestFit="1" customWidth="1"/>
    <col min="8964" max="8964" width="13.5703125" style="7" bestFit="1" customWidth="1"/>
    <col min="8965" max="8965" width="11.5703125" style="7" bestFit="1" customWidth="1"/>
    <col min="8966" max="8966" width="10.85546875" style="7" bestFit="1" customWidth="1"/>
    <col min="8967" max="8967" width="10.5703125" style="7" bestFit="1" customWidth="1"/>
    <col min="8968" max="8968" width="12.28515625" style="7" bestFit="1" customWidth="1"/>
    <col min="8969" max="8969" width="12" style="7" bestFit="1" customWidth="1"/>
    <col min="8970" max="8970" width="7.42578125" style="7" bestFit="1" customWidth="1"/>
    <col min="8971" max="8971" width="9.7109375" style="7" customWidth="1"/>
    <col min="8972" max="8972" width="9" style="7" bestFit="1" customWidth="1"/>
    <col min="8973" max="8973" width="14.140625" style="7" customWidth="1"/>
    <col min="8974" max="9216" width="11.42578125" style="7"/>
    <col min="9217" max="9217" width="3.85546875" style="7" customWidth="1"/>
    <col min="9218" max="9218" width="13" style="7" bestFit="1" customWidth="1"/>
    <col min="9219" max="9219" width="10" style="7" bestFit="1" customWidth="1"/>
    <col min="9220" max="9220" width="13.5703125" style="7" bestFit="1" customWidth="1"/>
    <col min="9221" max="9221" width="11.5703125" style="7" bestFit="1" customWidth="1"/>
    <col min="9222" max="9222" width="10.85546875" style="7" bestFit="1" customWidth="1"/>
    <col min="9223" max="9223" width="10.5703125" style="7" bestFit="1" customWidth="1"/>
    <col min="9224" max="9224" width="12.28515625" style="7" bestFit="1" customWidth="1"/>
    <col min="9225" max="9225" width="12" style="7" bestFit="1" customWidth="1"/>
    <col min="9226" max="9226" width="7.42578125" style="7" bestFit="1" customWidth="1"/>
    <col min="9227" max="9227" width="9.7109375" style="7" customWidth="1"/>
    <col min="9228" max="9228" width="9" style="7" bestFit="1" customWidth="1"/>
    <col min="9229" max="9229" width="14.140625" style="7" customWidth="1"/>
    <col min="9230" max="9472" width="11.42578125" style="7"/>
    <col min="9473" max="9473" width="3.85546875" style="7" customWidth="1"/>
    <col min="9474" max="9474" width="13" style="7" bestFit="1" customWidth="1"/>
    <col min="9475" max="9475" width="10" style="7" bestFit="1" customWidth="1"/>
    <col min="9476" max="9476" width="13.5703125" style="7" bestFit="1" customWidth="1"/>
    <col min="9477" max="9477" width="11.5703125" style="7" bestFit="1" customWidth="1"/>
    <col min="9478" max="9478" width="10.85546875" style="7" bestFit="1" customWidth="1"/>
    <col min="9479" max="9479" width="10.5703125" style="7" bestFit="1" customWidth="1"/>
    <col min="9480" max="9480" width="12.28515625" style="7" bestFit="1" customWidth="1"/>
    <col min="9481" max="9481" width="12" style="7" bestFit="1" customWidth="1"/>
    <col min="9482" max="9482" width="7.42578125" style="7" bestFit="1" customWidth="1"/>
    <col min="9483" max="9483" width="9.7109375" style="7" customWidth="1"/>
    <col min="9484" max="9484" width="9" style="7" bestFit="1" customWidth="1"/>
    <col min="9485" max="9485" width="14.140625" style="7" customWidth="1"/>
    <col min="9486" max="9728" width="11.42578125" style="7"/>
    <col min="9729" max="9729" width="3.85546875" style="7" customWidth="1"/>
    <col min="9730" max="9730" width="13" style="7" bestFit="1" customWidth="1"/>
    <col min="9731" max="9731" width="10" style="7" bestFit="1" customWidth="1"/>
    <col min="9732" max="9732" width="13.5703125" style="7" bestFit="1" customWidth="1"/>
    <col min="9733" max="9733" width="11.5703125" style="7" bestFit="1" customWidth="1"/>
    <col min="9734" max="9734" width="10.85546875" style="7" bestFit="1" customWidth="1"/>
    <col min="9735" max="9735" width="10.5703125" style="7" bestFit="1" customWidth="1"/>
    <col min="9736" max="9736" width="12.28515625" style="7" bestFit="1" customWidth="1"/>
    <col min="9737" max="9737" width="12" style="7" bestFit="1" customWidth="1"/>
    <col min="9738" max="9738" width="7.42578125" style="7" bestFit="1" customWidth="1"/>
    <col min="9739" max="9739" width="9.7109375" style="7" customWidth="1"/>
    <col min="9740" max="9740" width="9" style="7" bestFit="1" customWidth="1"/>
    <col min="9741" max="9741" width="14.140625" style="7" customWidth="1"/>
    <col min="9742" max="9984" width="11.42578125" style="7"/>
    <col min="9985" max="9985" width="3.85546875" style="7" customWidth="1"/>
    <col min="9986" max="9986" width="13" style="7" bestFit="1" customWidth="1"/>
    <col min="9987" max="9987" width="10" style="7" bestFit="1" customWidth="1"/>
    <col min="9988" max="9988" width="13.5703125" style="7" bestFit="1" customWidth="1"/>
    <col min="9989" max="9989" width="11.5703125" style="7" bestFit="1" customWidth="1"/>
    <col min="9990" max="9990" width="10.85546875" style="7" bestFit="1" customWidth="1"/>
    <col min="9991" max="9991" width="10.5703125" style="7" bestFit="1" customWidth="1"/>
    <col min="9992" max="9992" width="12.28515625" style="7" bestFit="1" customWidth="1"/>
    <col min="9993" max="9993" width="12" style="7" bestFit="1" customWidth="1"/>
    <col min="9994" max="9994" width="7.42578125" style="7" bestFit="1" customWidth="1"/>
    <col min="9995" max="9995" width="9.7109375" style="7" customWidth="1"/>
    <col min="9996" max="9996" width="9" style="7" bestFit="1" customWidth="1"/>
    <col min="9997" max="9997" width="14.140625" style="7" customWidth="1"/>
    <col min="9998" max="10240" width="11.42578125" style="7"/>
    <col min="10241" max="10241" width="3.85546875" style="7" customWidth="1"/>
    <col min="10242" max="10242" width="13" style="7" bestFit="1" customWidth="1"/>
    <col min="10243" max="10243" width="10" style="7" bestFit="1" customWidth="1"/>
    <col min="10244" max="10244" width="13.5703125" style="7" bestFit="1" customWidth="1"/>
    <col min="10245" max="10245" width="11.5703125" style="7" bestFit="1" customWidth="1"/>
    <col min="10246" max="10246" width="10.85546875" style="7" bestFit="1" customWidth="1"/>
    <col min="10247" max="10247" width="10.5703125" style="7" bestFit="1" customWidth="1"/>
    <col min="10248" max="10248" width="12.28515625" style="7" bestFit="1" customWidth="1"/>
    <col min="10249" max="10249" width="12" style="7" bestFit="1" customWidth="1"/>
    <col min="10250" max="10250" width="7.42578125" style="7" bestFit="1" customWidth="1"/>
    <col min="10251" max="10251" width="9.7109375" style="7" customWidth="1"/>
    <col min="10252" max="10252" width="9" style="7" bestFit="1" customWidth="1"/>
    <col min="10253" max="10253" width="14.140625" style="7" customWidth="1"/>
    <col min="10254" max="10496" width="11.42578125" style="7"/>
    <col min="10497" max="10497" width="3.85546875" style="7" customWidth="1"/>
    <col min="10498" max="10498" width="13" style="7" bestFit="1" customWidth="1"/>
    <col min="10499" max="10499" width="10" style="7" bestFit="1" customWidth="1"/>
    <col min="10500" max="10500" width="13.5703125" style="7" bestFit="1" customWidth="1"/>
    <col min="10501" max="10501" width="11.5703125" style="7" bestFit="1" customWidth="1"/>
    <col min="10502" max="10502" width="10.85546875" style="7" bestFit="1" customWidth="1"/>
    <col min="10503" max="10503" width="10.5703125" style="7" bestFit="1" customWidth="1"/>
    <col min="10504" max="10504" width="12.28515625" style="7" bestFit="1" customWidth="1"/>
    <col min="10505" max="10505" width="12" style="7" bestFit="1" customWidth="1"/>
    <col min="10506" max="10506" width="7.42578125" style="7" bestFit="1" customWidth="1"/>
    <col min="10507" max="10507" width="9.7109375" style="7" customWidth="1"/>
    <col min="10508" max="10508" width="9" style="7" bestFit="1" customWidth="1"/>
    <col min="10509" max="10509" width="14.140625" style="7" customWidth="1"/>
    <col min="10510" max="10752" width="11.42578125" style="7"/>
    <col min="10753" max="10753" width="3.85546875" style="7" customWidth="1"/>
    <col min="10754" max="10754" width="13" style="7" bestFit="1" customWidth="1"/>
    <col min="10755" max="10755" width="10" style="7" bestFit="1" customWidth="1"/>
    <col min="10756" max="10756" width="13.5703125" style="7" bestFit="1" customWidth="1"/>
    <col min="10757" max="10757" width="11.5703125" style="7" bestFit="1" customWidth="1"/>
    <col min="10758" max="10758" width="10.85546875" style="7" bestFit="1" customWidth="1"/>
    <col min="10759" max="10759" width="10.5703125" style="7" bestFit="1" customWidth="1"/>
    <col min="10760" max="10760" width="12.28515625" style="7" bestFit="1" customWidth="1"/>
    <col min="10761" max="10761" width="12" style="7" bestFit="1" customWidth="1"/>
    <col min="10762" max="10762" width="7.42578125" style="7" bestFit="1" customWidth="1"/>
    <col min="10763" max="10763" width="9.7109375" style="7" customWidth="1"/>
    <col min="10764" max="10764" width="9" style="7" bestFit="1" customWidth="1"/>
    <col min="10765" max="10765" width="14.140625" style="7" customWidth="1"/>
    <col min="10766" max="11008" width="11.42578125" style="7"/>
    <col min="11009" max="11009" width="3.85546875" style="7" customWidth="1"/>
    <col min="11010" max="11010" width="13" style="7" bestFit="1" customWidth="1"/>
    <col min="11011" max="11011" width="10" style="7" bestFit="1" customWidth="1"/>
    <col min="11012" max="11012" width="13.5703125" style="7" bestFit="1" customWidth="1"/>
    <col min="11013" max="11013" width="11.5703125" style="7" bestFit="1" customWidth="1"/>
    <col min="11014" max="11014" width="10.85546875" style="7" bestFit="1" customWidth="1"/>
    <col min="11015" max="11015" width="10.5703125" style="7" bestFit="1" customWidth="1"/>
    <col min="11016" max="11016" width="12.28515625" style="7" bestFit="1" customWidth="1"/>
    <col min="11017" max="11017" width="12" style="7" bestFit="1" customWidth="1"/>
    <col min="11018" max="11018" width="7.42578125" style="7" bestFit="1" customWidth="1"/>
    <col min="11019" max="11019" width="9.7109375" style="7" customWidth="1"/>
    <col min="11020" max="11020" width="9" style="7" bestFit="1" customWidth="1"/>
    <col min="11021" max="11021" width="14.140625" style="7" customWidth="1"/>
    <col min="11022" max="11264" width="11.42578125" style="7"/>
    <col min="11265" max="11265" width="3.85546875" style="7" customWidth="1"/>
    <col min="11266" max="11266" width="13" style="7" bestFit="1" customWidth="1"/>
    <col min="11267" max="11267" width="10" style="7" bestFit="1" customWidth="1"/>
    <col min="11268" max="11268" width="13.5703125" style="7" bestFit="1" customWidth="1"/>
    <col min="11269" max="11269" width="11.5703125" style="7" bestFit="1" customWidth="1"/>
    <col min="11270" max="11270" width="10.85546875" style="7" bestFit="1" customWidth="1"/>
    <col min="11271" max="11271" width="10.5703125" style="7" bestFit="1" customWidth="1"/>
    <col min="11272" max="11272" width="12.28515625" style="7" bestFit="1" customWidth="1"/>
    <col min="11273" max="11273" width="12" style="7" bestFit="1" customWidth="1"/>
    <col min="11274" max="11274" width="7.42578125" style="7" bestFit="1" customWidth="1"/>
    <col min="11275" max="11275" width="9.7109375" style="7" customWidth="1"/>
    <col min="11276" max="11276" width="9" style="7" bestFit="1" customWidth="1"/>
    <col min="11277" max="11277" width="14.140625" style="7" customWidth="1"/>
    <col min="11278" max="11520" width="11.42578125" style="7"/>
    <col min="11521" max="11521" width="3.85546875" style="7" customWidth="1"/>
    <col min="11522" max="11522" width="13" style="7" bestFit="1" customWidth="1"/>
    <col min="11523" max="11523" width="10" style="7" bestFit="1" customWidth="1"/>
    <col min="11524" max="11524" width="13.5703125" style="7" bestFit="1" customWidth="1"/>
    <col min="11525" max="11525" width="11.5703125" style="7" bestFit="1" customWidth="1"/>
    <col min="11526" max="11526" width="10.85546875" style="7" bestFit="1" customWidth="1"/>
    <col min="11527" max="11527" width="10.5703125" style="7" bestFit="1" customWidth="1"/>
    <col min="11528" max="11528" width="12.28515625" style="7" bestFit="1" customWidth="1"/>
    <col min="11529" max="11529" width="12" style="7" bestFit="1" customWidth="1"/>
    <col min="11530" max="11530" width="7.42578125" style="7" bestFit="1" customWidth="1"/>
    <col min="11531" max="11531" width="9.7109375" style="7" customWidth="1"/>
    <col min="11532" max="11532" width="9" style="7" bestFit="1" customWidth="1"/>
    <col min="11533" max="11533" width="14.140625" style="7" customWidth="1"/>
    <col min="11534" max="11776" width="11.42578125" style="7"/>
    <col min="11777" max="11777" width="3.85546875" style="7" customWidth="1"/>
    <col min="11778" max="11778" width="13" style="7" bestFit="1" customWidth="1"/>
    <col min="11779" max="11779" width="10" style="7" bestFit="1" customWidth="1"/>
    <col min="11780" max="11780" width="13.5703125" style="7" bestFit="1" customWidth="1"/>
    <col min="11781" max="11781" width="11.5703125" style="7" bestFit="1" customWidth="1"/>
    <col min="11782" max="11782" width="10.85546875" style="7" bestFit="1" customWidth="1"/>
    <col min="11783" max="11783" width="10.5703125" style="7" bestFit="1" customWidth="1"/>
    <col min="11784" max="11784" width="12.28515625" style="7" bestFit="1" customWidth="1"/>
    <col min="11785" max="11785" width="12" style="7" bestFit="1" customWidth="1"/>
    <col min="11786" max="11786" width="7.42578125" style="7" bestFit="1" customWidth="1"/>
    <col min="11787" max="11787" width="9.7109375" style="7" customWidth="1"/>
    <col min="11788" max="11788" width="9" style="7" bestFit="1" customWidth="1"/>
    <col min="11789" max="11789" width="14.140625" style="7" customWidth="1"/>
    <col min="11790" max="12032" width="11.42578125" style="7"/>
    <col min="12033" max="12033" width="3.85546875" style="7" customWidth="1"/>
    <col min="12034" max="12034" width="13" style="7" bestFit="1" customWidth="1"/>
    <col min="12035" max="12035" width="10" style="7" bestFit="1" customWidth="1"/>
    <col min="12036" max="12036" width="13.5703125" style="7" bestFit="1" customWidth="1"/>
    <col min="12037" max="12037" width="11.5703125" style="7" bestFit="1" customWidth="1"/>
    <col min="12038" max="12038" width="10.85546875" style="7" bestFit="1" customWidth="1"/>
    <col min="12039" max="12039" width="10.5703125" style="7" bestFit="1" customWidth="1"/>
    <col min="12040" max="12040" width="12.28515625" style="7" bestFit="1" customWidth="1"/>
    <col min="12041" max="12041" width="12" style="7" bestFit="1" customWidth="1"/>
    <col min="12042" max="12042" width="7.42578125" style="7" bestFit="1" customWidth="1"/>
    <col min="12043" max="12043" width="9.7109375" style="7" customWidth="1"/>
    <col min="12044" max="12044" width="9" style="7" bestFit="1" customWidth="1"/>
    <col min="12045" max="12045" width="14.140625" style="7" customWidth="1"/>
    <col min="12046" max="12288" width="11.42578125" style="7"/>
    <col min="12289" max="12289" width="3.85546875" style="7" customWidth="1"/>
    <col min="12290" max="12290" width="13" style="7" bestFit="1" customWidth="1"/>
    <col min="12291" max="12291" width="10" style="7" bestFit="1" customWidth="1"/>
    <col min="12292" max="12292" width="13.5703125" style="7" bestFit="1" customWidth="1"/>
    <col min="12293" max="12293" width="11.5703125" style="7" bestFit="1" customWidth="1"/>
    <col min="12294" max="12294" width="10.85546875" style="7" bestFit="1" customWidth="1"/>
    <col min="12295" max="12295" width="10.5703125" style="7" bestFit="1" customWidth="1"/>
    <col min="12296" max="12296" width="12.28515625" style="7" bestFit="1" customWidth="1"/>
    <col min="12297" max="12297" width="12" style="7" bestFit="1" customWidth="1"/>
    <col min="12298" max="12298" width="7.42578125" style="7" bestFit="1" customWidth="1"/>
    <col min="12299" max="12299" width="9.7109375" style="7" customWidth="1"/>
    <col min="12300" max="12300" width="9" style="7" bestFit="1" customWidth="1"/>
    <col min="12301" max="12301" width="14.140625" style="7" customWidth="1"/>
    <col min="12302" max="12544" width="11.42578125" style="7"/>
    <col min="12545" max="12545" width="3.85546875" style="7" customWidth="1"/>
    <col min="12546" max="12546" width="13" style="7" bestFit="1" customWidth="1"/>
    <col min="12547" max="12547" width="10" style="7" bestFit="1" customWidth="1"/>
    <col min="12548" max="12548" width="13.5703125" style="7" bestFit="1" customWidth="1"/>
    <col min="12549" max="12549" width="11.5703125" style="7" bestFit="1" customWidth="1"/>
    <col min="12550" max="12550" width="10.85546875" style="7" bestFit="1" customWidth="1"/>
    <col min="12551" max="12551" width="10.5703125" style="7" bestFit="1" customWidth="1"/>
    <col min="12552" max="12552" width="12.28515625" style="7" bestFit="1" customWidth="1"/>
    <col min="12553" max="12553" width="12" style="7" bestFit="1" customWidth="1"/>
    <col min="12554" max="12554" width="7.42578125" style="7" bestFit="1" customWidth="1"/>
    <col min="12555" max="12555" width="9.7109375" style="7" customWidth="1"/>
    <col min="12556" max="12556" width="9" style="7" bestFit="1" customWidth="1"/>
    <col min="12557" max="12557" width="14.140625" style="7" customWidth="1"/>
    <col min="12558" max="12800" width="11.42578125" style="7"/>
    <col min="12801" max="12801" width="3.85546875" style="7" customWidth="1"/>
    <col min="12802" max="12802" width="13" style="7" bestFit="1" customWidth="1"/>
    <col min="12803" max="12803" width="10" style="7" bestFit="1" customWidth="1"/>
    <col min="12804" max="12804" width="13.5703125" style="7" bestFit="1" customWidth="1"/>
    <col min="12805" max="12805" width="11.5703125" style="7" bestFit="1" customWidth="1"/>
    <col min="12806" max="12806" width="10.85546875" style="7" bestFit="1" customWidth="1"/>
    <col min="12807" max="12807" width="10.5703125" style="7" bestFit="1" customWidth="1"/>
    <col min="12808" max="12808" width="12.28515625" style="7" bestFit="1" customWidth="1"/>
    <col min="12809" max="12809" width="12" style="7" bestFit="1" customWidth="1"/>
    <col min="12810" max="12810" width="7.42578125" style="7" bestFit="1" customWidth="1"/>
    <col min="12811" max="12811" width="9.7109375" style="7" customWidth="1"/>
    <col min="12812" max="12812" width="9" style="7" bestFit="1" customWidth="1"/>
    <col min="12813" max="12813" width="14.140625" style="7" customWidth="1"/>
    <col min="12814" max="13056" width="11.42578125" style="7"/>
    <col min="13057" max="13057" width="3.85546875" style="7" customWidth="1"/>
    <col min="13058" max="13058" width="13" style="7" bestFit="1" customWidth="1"/>
    <col min="13059" max="13059" width="10" style="7" bestFit="1" customWidth="1"/>
    <col min="13060" max="13060" width="13.5703125" style="7" bestFit="1" customWidth="1"/>
    <col min="13061" max="13061" width="11.5703125" style="7" bestFit="1" customWidth="1"/>
    <col min="13062" max="13062" width="10.85546875" style="7" bestFit="1" customWidth="1"/>
    <col min="13063" max="13063" width="10.5703125" style="7" bestFit="1" customWidth="1"/>
    <col min="13064" max="13064" width="12.28515625" style="7" bestFit="1" customWidth="1"/>
    <col min="13065" max="13065" width="12" style="7" bestFit="1" customWidth="1"/>
    <col min="13066" max="13066" width="7.42578125" style="7" bestFit="1" customWidth="1"/>
    <col min="13067" max="13067" width="9.7109375" style="7" customWidth="1"/>
    <col min="13068" max="13068" width="9" style="7" bestFit="1" customWidth="1"/>
    <col min="13069" max="13069" width="14.140625" style="7" customWidth="1"/>
    <col min="13070" max="13312" width="11.42578125" style="7"/>
    <col min="13313" max="13313" width="3.85546875" style="7" customWidth="1"/>
    <col min="13314" max="13314" width="13" style="7" bestFit="1" customWidth="1"/>
    <col min="13315" max="13315" width="10" style="7" bestFit="1" customWidth="1"/>
    <col min="13316" max="13316" width="13.5703125" style="7" bestFit="1" customWidth="1"/>
    <col min="13317" max="13317" width="11.5703125" style="7" bestFit="1" customWidth="1"/>
    <col min="13318" max="13318" width="10.85546875" style="7" bestFit="1" customWidth="1"/>
    <col min="13319" max="13319" width="10.5703125" style="7" bestFit="1" customWidth="1"/>
    <col min="13320" max="13320" width="12.28515625" style="7" bestFit="1" customWidth="1"/>
    <col min="13321" max="13321" width="12" style="7" bestFit="1" customWidth="1"/>
    <col min="13322" max="13322" width="7.42578125" style="7" bestFit="1" customWidth="1"/>
    <col min="13323" max="13323" width="9.7109375" style="7" customWidth="1"/>
    <col min="13324" max="13324" width="9" style="7" bestFit="1" customWidth="1"/>
    <col min="13325" max="13325" width="14.140625" style="7" customWidth="1"/>
    <col min="13326" max="13568" width="11.42578125" style="7"/>
    <col min="13569" max="13569" width="3.85546875" style="7" customWidth="1"/>
    <col min="13570" max="13570" width="13" style="7" bestFit="1" customWidth="1"/>
    <col min="13571" max="13571" width="10" style="7" bestFit="1" customWidth="1"/>
    <col min="13572" max="13572" width="13.5703125" style="7" bestFit="1" customWidth="1"/>
    <col min="13573" max="13573" width="11.5703125" style="7" bestFit="1" customWidth="1"/>
    <col min="13574" max="13574" width="10.85546875" style="7" bestFit="1" customWidth="1"/>
    <col min="13575" max="13575" width="10.5703125" style="7" bestFit="1" customWidth="1"/>
    <col min="13576" max="13576" width="12.28515625" style="7" bestFit="1" customWidth="1"/>
    <col min="13577" max="13577" width="12" style="7" bestFit="1" customWidth="1"/>
    <col min="13578" max="13578" width="7.42578125" style="7" bestFit="1" customWidth="1"/>
    <col min="13579" max="13579" width="9.7109375" style="7" customWidth="1"/>
    <col min="13580" max="13580" width="9" style="7" bestFit="1" customWidth="1"/>
    <col min="13581" max="13581" width="14.140625" style="7" customWidth="1"/>
    <col min="13582" max="13824" width="11.42578125" style="7"/>
    <col min="13825" max="13825" width="3.85546875" style="7" customWidth="1"/>
    <col min="13826" max="13826" width="13" style="7" bestFit="1" customWidth="1"/>
    <col min="13827" max="13827" width="10" style="7" bestFit="1" customWidth="1"/>
    <col min="13828" max="13828" width="13.5703125" style="7" bestFit="1" customWidth="1"/>
    <col min="13829" max="13829" width="11.5703125" style="7" bestFit="1" customWidth="1"/>
    <col min="13830" max="13830" width="10.85546875" style="7" bestFit="1" customWidth="1"/>
    <col min="13831" max="13831" width="10.5703125" style="7" bestFit="1" customWidth="1"/>
    <col min="13832" max="13832" width="12.28515625" style="7" bestFit="1" customWidth="1"/>
    <col min="13833" max="13833" width="12" style="7" bestFit="1" customWidth="1"/>
    <col min="13834" max="13834" width="7.42578125" style="7" bestFit="1" customWidth="1"/>
    <col min="13835" max="13835" width="9.7109375" style="7" customWidth="1"/>
    <col min="13836" max="13836" width="9" style="7" bestFit="1" customWidth="1"/>
    <col min="13837" max="13837" width="14.140625" style="7" customWidth="1"/>
    <col min="13838" max="14080" width="11.42578125" style="7"/>
    <col min="14081" max="14081" width="3.85546875" style="7" customWidth="1"/>
    <col min="14082" max="14082" width="13" style="7" bestFit="1" customWidth="1"/>
    <col min="14083" max="14083" width="10" style="7" bestFit="1" customWidth="1"/>
    <col min="14084" max="14084" width="13.5703125" style="7" bestFit="1" customWidth="1"/>
    <col min="14085" max="14085" width="11.5703125" style="7" bestFit="1" customWidth="1"/>
    <col min="14086" max="14086" width="10.85546875" style="7" bestFit="1" customWidth="1"/>
    <col min="14087" max="14087" width="10.5703125" style="7" bestFit="1" customWidth="1"/>
    <col min="14088" max="14088" width="12.28515625" style="7" bestFit="1" customWidth="1"/>
    <col min="14089" max="14089" width="12" style="7" bestFit="1" customWidth="1"/>
    <col min="14090" max="14090" width="7.42578125" style="7" bestFit="1" customWidth="1"/>
    <col min="14091" max="14091" width="9.7109375" style="7" customWidth="1"/>
    <col min="14092" max="14092" width="9" style="7" bestFit="1" customWidth="1"/>
    <col min="14093" max="14093" width="14.140625" style="7" customWidth="1"/>
    <col min="14094" max="14336" width="11.42578125" style="7"/>
    <col min="14337" max="14337" width="3.85546875" style="7" customWidth="1"/>
    <col min="14338" max="14338" width="13" style="7" bestFit="1" customWidth="1"/>
    <col min="14339" max="14339" width="10" style="7" bestFit="1" customWidth="1"/>
    <col min="14340" max="14340" width="13.5703125" style="7" bestFit="1" customWidth="1"/>
    <col min="14341" max="14341" width="11.5703125" style="7" bestFit="1" customWidth="1"/>
    <col min="14342" max="14342" width="10.85546875" style="7" bestFit="1" customWidth="1"/>
    <col min="14343" max="14343" width="10.5703125" style="7" bestFit="1" customWidth="1"/>
    <col min="14344" max="14344" width="12.28515625" style="7" bestFit="1" customWidth="1"/>
    <col min="14345" max="14345" width="12" style="7" bestFit="1" customWidth="1"/>
    <col min="14346" max="14346" width="7.42578125" style="7" bestFit="1" customWidth="1"/>
    <col min="14347" max="14347" width="9.7109375" style="7" customWidth="1"/>
    <col min="14348" max="14348" width="9" style="7" bestFit="1" customWidth="1"/>
    <col min="14349" max="14349" width="14.140625" style="7" customWidth="1"/>
    <col min="14350" max="14592" width="11.42578125" style="7"/>
    <col min="14593" max="14593" width="3.85546875" style="7" customWidth="1"/>
    <col min="14594" max="14594" width="13" style="7" bestFit="1" customWidth="1"/>
    <col min="14595" max="14595" width="10" style="7" bestFit="1" customWidth="1"/>
    <col min="14596" max="14596" width="13.5703125" style="7" bestFit="1" customWidth="1"/>
    <col min="14597" max="14597" width="11.5703125" style="7" bestFit="1" customWidth="1"/>
    <col min="14598" max="14598" width="10.85546875" style="7" bestFit="1" customWidth="1"/>
    <col min="14599" max="14599" width="10.5703125" style="7" bestFit="1" customWidth="1"/>
    <col min="14600" max="14600" width="12.28515625" style="7" bestFit="1" customWidth="1"/>
    <col min="14601" max="14601" width="12" style="7" bestFit="1" customWidth="1"/>
    <col min="14602" max="14602" width="7.42578125" style="7" bestFit="1" customWidth="1"/>
    <col min="14603" max="14603" width="9.7109375" style="7" customWidth="1"/>
    <col min="14604" max="14604" width="9" style="7" bestFit="1" customWidth="1"/>
    <col min="14605" max="14605" width="14.140625" style="7" customWidth="1"/>
    <col min="14606" max="14848" width="11.42578125" style="7"/>
    <col min="14849" max="14849" width="3.85546875" style="7" customWidth="1"/>
    <col min="14850" max="14850" width="13" style="7" bestFit="1" customWidth="1"/>
    <col min="14851" max="14851" width="10" style="7" bestFit="1" customWidth="1"/>
    <col min="14852" max="14852" width="13.5703125" style="7" bestFit="1" customWidth="1"/>
    <col min="14853" max="14853" width="11.5703125" style="7" bestFit="1" customWidth="1"/>
    <col min="14854" max="14854" width="10.85546875" style="7" bestFit="1" customWidth="1"/>
    <col min="14855" max="14855" width="10.5703125" style="7" bestFit="1" customWidth="1"/>
    <col min="14856" max="14856" width="12.28515625" style="7" bestFit="1" customWidth="1"/>
    <col min="14857" max="14857" width="12" style="7" bestFit="1" customWidth="1"/>
    <col min="14858" max="14858" width="7.42578125" style="7" bestFit="1" customWidth="1"/>
    <col min="14859" max="14859" width="9.7109375" style="7" customWidth="1"/>
    <col min="14860" max="14860" width="9" style="7" bestFit="1" customWidth="1"/>
    <col min="14861" max="14861" width="14.140625" style="7" customWidth="1"/>
    <col min="14862" max="15104" width="11.42578125" style="7"/>
    <col min="15105" max="15105" width="3.85546875" style="7" customWidth="1"/>
    <col min="15106" max="15106" width="13" style="7" bestFit="1" customWidth="1"/>
    <col min="15107" max="15107" width="10" style="7" bestFit="1" customWidth="1"/>
    <col min="15108" max="15108" width="13.5703125" style="7" bestFit="1" customWidth="1"/>
    <col min="15109" max="15109" width="11.5703125" style="7" bestFit="1" customWidth="1"/>
    <col min="15110" max="15110" width="10.85546875" style="7" bestFit="1" customWidth="1"/>
    <col min="15111" max="15111" width="10.5703125" style="7" bestFit="1" customWidth="1"/>
    <col min="15112" max="15112" width="12.28515625" style="7" bestFit="1" customWidth="1"/>
    <col min="15113" max="15113" width="12" style="7" bestFit="1" customWidth="1"/>
    <col min="15114" max="15114" width="7.42578125" style="7" bestFit="1" customWidth="1"/>
    <col min="15115" max="15115" width="9.7109375" style="7" customWidth="1"/>
    <col min="15116" max="15116" width="9" style="7" bestFit="1" customWidth="1"/>
    <col min="15117" max="15117" width="14.140625" style="7" customWidth="1"/>
    <col min="15118" max="15360" width="11.42578125" style="7"/>
    <col min="15361" max="15361" width="3.85546875" style="7" customWidth="1"/>
    <col min="15362" max="15362" width="13" style="7" bestFit="1" customWidth="1"/>
    <col min="15363" max="15363" width="10" style="7" bestFit="1" customWidth="1"/>
    <col min="15364" max="15364" width="13.5703125" style="7" bestFit="1" customWidth="1"/>
    <col min="15365" max="15365" width="11.5703125" style="7" bestFit="1" customWidth="1"/>
    <col min="15366" max="15366" width="10.85546875" style="7" bestFit="1" customWidth="1"/>
    <col min="15367" max="15367" width="10.5703125" style="7" bestFit="1" customWidth="1"/>
    <col min="15368" max="15368" width="12.28515625" style="7" bestFit="1" customWidth="1"/>
    <col min="15369" max="15369" width="12" style="7" bestFit="1" customWidth="1"/>
    <col min="15370" max="15370" width="7.42578125" style="7" bestFit="1" customWidth="1"/>
    <col min="15371" max="15371" width="9.7109375" style="7" customWidth="1"/>
    <col min="15372" max="15372" width="9" style="7" bestFit="1" customWidth="1"/>
    <col min="15373" max="15373" width="14.140625" style="7" customWidth="1"/>
    <col min="15374" max="15616" width="11.42578125" style="7"/>
    <col min="15617" max="15617" width="3.85546875" style="7" customWidth="1"/>
    <col min="15618" max="15618" width="13" style="7" bestFit="1" customWidth="1"/>
    <col min="15619" max="15619" width="10" style="7" bestFit="1" customWidth="1"/>
    <col min="15620" max="15620" width="13.5703125" style="7" bestFit="1" customWidth="1"/>
    <col min="15621" max="15621" width="11.5703125" style="7" bestFit="1" customWidth="1"/>
    <col min="15622" max="15622" width="10.85546875" style="7" bestFit="1" customWidth="1"/>
    <col min="15623" max="15623" width="10.5703125" style="7" bestFit="1" customWidth="1"/>
    <col min="15624" max="15624" width="12.28515625" style="7" bestFit="1" customWidth="1"/>
    <col min="15625" max="15625" width="12" style="7" bestFit="1" customWidth="1"/>
    <col min="15626" max="15626" width="7.42578125" style="7" bestFit="1" customWidth="1"/>
    <col min="15627" max="15627" width="9.7109375" style="7" customWidth="1"/>
    <col min="15628" max="15628" width="9" style="7" bestFit="1" customWidth="1"/>
    <col min="15629" max="15629" width="14.140625" style="7" customWidth="1"/>
    <col min="15630" max="15872" width="11.42578125" style="7"/>
    <col min="15873" max="15873" width="3.85546875" style="7" customWidth="1"/>
    <col min="15874" max="15874" width="13" style="7" bestFit="1" customWidth="1"/>
    <col min="15875" max="15875" width="10" style="7" bestFit="1" customWidth="1"/>
    <col min="15876" max="15876" width="13.5703125" style="7" bestFit="1" customWidth="1"/>
    <col min="15877" max="15877" width="11.5703125" style="7" bestFit="1" customWidth="1"/>
    <col min="15878" max="15878" width="10.85546875" style="7" bestFit="1" customWidth="1"/>
    <col min="15879" max="15879" width="10.5703125" style="7" bestFit="1" customWidth="1"/>
    <col min="15880" max="15880" width="12.28515625" style="7" bestFit="1" customWidth="1"/>
    <col min="15881" max="15881" width="12" style="7" bestFit="1" customWidth="1"/>
    <col min="15882" max="15882" width="7.42578125" style="7" bestFit="1" customWidth="1"/>
    <col min="15883" max="15883" width="9.7109375" style="7" customWidth="1"/>
    <col min="15884" max="15884" width="9" style="7" bestFit="1" customWidth="1"/>
    <col min="15885" max="15885" width="14.140625" style="7" customWidth="1"/>
    <col min="15886" max="16128" width="11.42578125" style="7"/>
    <col min="16129" max="16129" width="3.85546875" style="7" customWidth="1"/>
    <col min="16130" max="16130" width="13" style="7" bestFit="1" customWidth="1"/>
    <col min="16131" max="16131" width="10" style="7" bestFit="1" customWidth="1"/>
    <col min="16132" max="16132" width="13.5703125" style="7" bestFit="1" customWidth="1"/>
    <col min="16133" max="16133" width="11.5703125" style="7" bestFit="1" customWidth="1"/>
    <col min="16134" max="16134" width="10.85546875" style="7" bestFit="1" customWidth="1"/>
    <col min="16135" max="16135" width="10.5703125" style="7" bestFit="1" customWidth="1"/>
    <col min="16136" max="16136" width="12.28515625" style="7" bestFit="1" customWidth="1"/>
    <col min="16137" max="16137" width="12" style="7" bestFit="1" customWidth="1"/>
    <col min="16138" max="16138" width="7.42578125" style="7" bestFit="1" customWidth="1"/>
    <col min="16139" max="16139" width="9.7109375" style="7" customWidth="1"/>
    <col min="16140" max="16140" width="9" style="7" bestFit="1" customWidth="1"/>
    <col min="16141" max="16141" width="14.140625" style="7" customWidth="1"/>
    <col min="16142" max="16384" width="11.42578125" style="7"/>
  </cols>
  <sheetData>
    <row r="3" spans="2:12" ht="18.75">
      <c r="F3" s="30" t="s">
        <v>347</v>
      </c>
      <c r="G3" s="30"/>
      <c r="H3" s="30"/>
      <c r="I3" s="30"/>
      <c r="J3" s="30"/>
      <c r="K3" s="30"/>
      <c r="L3" s="30"/>
    </row>
    <row r="7" spans="2:12" ht="12.75" customHeight="1">
      <c r="B7" s="474" t="s">
        <v>61</v>
      </c>
      <c r="C7" s="476" t="s">
        <v>304</v>
      </c>
      <c r="D7" s="473" t="s">
        <v>58</v>
      </c>
      <c r="E7" s="473"/>
      <c r="F7" s="478" t="s">
        <v>306</v>
      </c>
      <c r="G7" s="473" t="s">
        <v>62</v>
      </c>
      <c r="H7" s="473"/>
      <c r="I7" s="473"/>
      <c r="J7" s="473"/>
      <c r="K7" s="473"/>
      <c r="L7" s="476" t="s">
        <v>305</v>
      </c>
    </row>
    <row r="8" spans="2:12">
      <c r="B8" s="475"/>
      <c r="C8" s="477"/>
      <c r="D8" s="294" t="s">
        <v>59</v>
      </c>
      <c r="E8" s="294" t="s">
        <v>60</v>
      </c>
      <c r="F8" s="479"/>
      <c r="G8" s="295" t="s">
        <v>63</v>
      </c>
      <c r="H8" s="295" t="s">
        <v>33</v>
      </c>
      <c r="I8" s="295" t="s">
        <v>64</v>
      </c>
      <c r="J8" s="295" t="s">
        <v>33</v>
      </c>
      <c r="K8" s="295" t="s">
        <v>6</v>
      </c>
      <c r="L8" s="477"/>
    </row>
    <row r="9" spans="2:12">
      <c r="B9" s="31"/>
      <c r="C9" s="31"/>
      <c r="D9" s="31"/>
      <c r="E9" s="31"/>
      <c r="F9" s="31"/>
      <c r="G9" s="31"/>
      <c r="H9" s="31"/>
      <c r="I9" s="31"/>
      <c r="J9" s="31"/>
      <c r="K9" s="31"/>
      <c r="L9" s="31"/>
    </row>
    <row r="10" spans="2:12" ht="15">
      <c r="B10" s="413" t="s">
        <v>66</v>
      </c>
      <c r="C10" s="222">
        <v>40832</v>
      </c>
      <c r="D10" s="222">
        <v>1254766</v>
      </c>
      <c r="E10" s="222">
        <v>1078745</v>
      </c>
      <c r="F10" s="208">
        <f t="shared" ref="F10:F21" si="0">E10/D10</f>
        <v>0.85971806695431663</v>
      </c>
      <c r="G10" s="222">
        <v>44878</v>
      </c>
      <c r="H10" s="223">
        <f t="shared" ref="H10:H16" si="1">G10/K10*100%</f>
        <v>0.12739696084526314</v>
      </c>
      <c r="I10" s="221">
        <v>307391</v>
      </c>
      <c r="J10" s="223">
        <f t="shared" ref="J10:J21" si="2">I10/K10*100%</f>
        <v>0.87260303915473691</v>
      </c>
      <c r="K10" s="280">
        <f t="shared" ref="K10:K21" si="3">SUM(I10,G10,)</f>
        <v>352269</v>
      </c>
      <c r="L10" s="224">
        <v>6.55</v>
      </c>
    </row>
    <row r="11" spans="2:12" ht="15">
      <c r="B11" s="413" t="s">
        <v>67</v>
      </c>
      <c r="C11" s="222">
        <v>40999</v>
      </c>
      <c r="D11" s="222">
        <v>1139280</v>
      </c>
      <c r="E11" s="222">
        <v>1025828</v>
      </c>
      <c r="F11" s="208">
        <f t="shared" si="0"/>
        <v>0.90041780773822067</v>
      </c>
      <c r="G11" s="222">
        <v>37779</v>
      </c>
      <c r="H11" s="223">
        <f t="shared" si="1"/>
        <v>0.10889987460905409</v>
      </c>
      <c r="I11" s="222">
        <v>309136</v>
      </c>
      <c r="J11" s="223">
        <f t="shared" si="2"/>
        <v>0.89110012539094596</v>
      </c>
      <c r="K11" s="280">
        <f t="shared" si="3"/>
        <v>346915</v>
      </c>
      <c r="L11" s="224">
        <v>6.26</v>
      </c>
    </row>
    <row r="12" spans="2:12" ht="15">
      <c r="B12" s="413" t="s">
        <v>68</v>
      </c>
      <c r="C12" s="222">
        <v>41078</v>
      </c>
      <c r="D12" s="222">
        <v>1260005</v>
      </c>
      <c r="E12" s="222">
        <v>1080012</v>
      </c>
      <c r="F12" s="208">
        <f t="shared" si="0"/>
        <v>0.85714897956754144</v>
      </c>
      <c r="G12" s="222">
        <v>43492</v>
      </c>
      <c r="H12" s="223">
        <f t="shared" si="1"/>
        <v>0.1119142399110697</v>
      </c>
      <c r="I12" s="222">
        <v>345127</v>
      </c>
      <c r="J12" s="223">
        <f t="shared" si="2"/>
        <v>0.88808576008893025</v>
      </c>
      <c r="K12" s="280">
        <f t="shared" si="3"/>
        <v>388619</v>
      </c>
      <c r="L12" s="224">
        <v>5.96</v>
      </c>
    </row>
    <row r="13" spans="2:12" ht="15">
      <c r="B13" s="413" t="s">
        <v>69</v>
      </c>
      <c r="C13" s="222">
        <v>40938</v>
      </c>
      <c r="D13" s="222">
        <v>1217667</v>
      </c>
      <c r="E13" s="222">
        <v>1047638</v>
      </c>
      <c r="F13" s="208">
        <f t="shared" si="0"/>
        <v>0.86036494378183859</v>
      </c>
      <c r="G13" s="222">
        <v>69834</v>
      </c>
      <c r="H13" s="223">
        <f t="shared" si="1"/>
        <v>0.18465809931778518</v>
      </c>
      <c r="I13" s="222">
        <v>308346</v>
      </c>
      <c r="J13" s="223">
        <f t="shared" si="2"/>
        <v>0.81534190068221479</v>
      </c>
      <c r="K13" s="280">
        <f t="shared" si="3"/>
        <v>378180</v>
      </c>
      <c r="L13" s="224">
        <v>6</v>
      </c>
    </row>
    <row r="14" spans="2:12" ht="15">
      <c r="B14" s="413" t="s">
        <v>70</v>
      </c>
      <c r="C14" s="222">
        <v>40939</v>
      </c>
      <c r="D14" s="222">
        <v>1257356</v>
      </c>
      <c r="E14" s="222">
        <v>1036819</v>
      </c>
      <c r="F14" s="208">
        <f t="shared" si="0"/>
        <v>0.82460257874460374</v>
      </c>
      <c r="G14" s="222">
        <v>90561</v>
      </c>
      <c r="H14" s="223">
        <f t="shared" si="1"/>
        <v>0.23164876541473009</v>
      </c>
      <c r="I14" s="222">
        <v>300380</v>
      </c>
      <c r="J14" s="223">
        <f t="shared" si="2"/>
        <v>0.76835123458526988</v>
      </c>
      <c r="K14" s="280">
        <f t="shared" si="3"/>
        <v>390941</v>
      </c>
      <c r="L14" s="224">
        <v>5.49</v>
      </c>
    </row>
    <row r="15" spans="2:12" ht="15">
      <c r="B15" s="413" t="s">
        <v>71</v>
      </c>
      <c r="C15" s="222">
        <v>41003</v>
      </c>
      <c r="D15" s="222">
        <v>1217565</v>
      </c>
      <c r="E15" s="222">
        <v>965339</v>
      </c>
      <c r="F15" s="208">
        <f t="shared" si="0"/>
        <v>0.79284391387728792</v>
      </c>
      <c r="G15" s="222">
        <v>77663</v>
      </c>
      <c r="H15" s="223">
        <f t="shared" si="1"/>
        <v>0.20717370601463445</v>
      </c>
      <c r="I15" s="222">
        <v>297206</v>
      </c>
      <c r="J15" s="223">
        <f t="shared" si="2"/>
        <v>0.79282629398536553</v>
      </c>
      <c r="K15" s="280">
        <f t="shared" si="3"/>
        <v>374869</v>
      </c>
      <c r="L15" s="224">
        <v>5.57</v>
      </c>
    </row>
    <row r="16" spans="2:12" ht="15">
      <c r="B16" s="413" t="s">
        <v>72</v>
      </c>
      <c r="C16" s="222">
        <v>40997</v>
      </c>
      <c r="D16" s="222">
        <v>1260028</v>
      </c>
      <c r="E16" s="222">
        <v>1118078</v>
      </c>
      <c r="F16" s="208">
        <f t="shared" si="0"/>
        <v>0.88734377331297398</v>
      </c>
      <c r="G16" s="222">
        <v>108570</v>
      </c>
      <c r="H16" s="223">
        <f t="shared" si="1"/>
        <v>0.24778336927869637</v>
      </c>
      <c r="I16" s="222">
        <v>329595</v>
      </c>
      <c r="J16" s="223">
        <f t="shared" si="2"/>
        <v>0.75221663072130363</v>
      </c>
      <c r="K16" s="280">
        <f t="shared" si="3"/>
        <v>438165</v>
      </c>
      <c r="L16" s="224">
        <v>5.9</v>
      </c>
    </row>
    <row r="17" spans="2:12" ht="15">
      <c r="B17" s="413" t="s">
        <v>52</v>
      </c>
      <c r="C17" s="222">
        <v>40767</v>
      </c>
      <c r="D17" s="222">
        <v>1251433</v>
      </c>
      <c r="E17" s="222">
        <v>994730</v>
      </c>
      <c r="F17" s="135">
        <f t="shared" si="0"/>
        <v>0.79487275787037737</v>
      </c>
      <c r="G17" s="222">
        <v>97418</v>
      </c>
      <c r="H17" s="223">
        <f>G17/K17*100%</f>
        <v>0.2560565638511782</v>
      </c>
      <c r="I17" s="222">
        <v>283037</v>
      </c>
      <c r="J17" s="223">
        <f t="shared" si="2"/>
        <v>0.74394343614882186</v>
      </c>
      <c r="K17" s="280">
        <f t="shared" si="3"/>
        <v>380455</v>
      </c>
      <c r="L17" s="224">
        <v>5.97</v>
      </c>
    </row>
    <row r="18" spans="2:12" ht="15">
      <c r="B18" s="413" t="s">
        <v>53</v>
      </c>
      <c r="C18" s="222">
        <v>41248</v>
      </c>
      <c r="D18" s="222">
        <v>1210155</v>
      </c>
      <c r="E18" s="222">
        <v>784036</v>
      </c>
      <c r="F18" s="135">
        <f t="shared" si="0"/>
        <v>0.64788064338865681</v>
      </c>
      <c r="G18" s="222">
        <v>75839</v>
      </c>
      <c r="H18" s="223">
        <f>G18/K18*100%</f>
        <v>0.26173852721819768</v>
      </c>
      <c r="I18" s="222">
        <v>213912</v>
      </c>
      <c r="J18" s="223">
        <f t="shared" si="2"/>
        <v>0.73826147278180232</v>
      </c>
      <c r="K18" s="280">
        <f t="shared" si="3"/>
        <v>289751</v>
      </c>
      <c r="L18" s="224">
        <v>5.6</v>
      </c>
    </row>
    <row r="19" spans="2:12" ht="15">
      <c r="B19" s="413" t="s">
        <v>44</v>
      </c>
      <c r="C19" s="222">
        <v>41295</v>
      </c>
      <c r="D19" s="222">
        <v>1264715</v>
      </c>
      <c r="E19" s="222">
        <v>879569</v>
      </c>
      <c r="F19" s="135">
        <f t="shared" si="0"/>
        <v>0.69546814895055409</v>
      </c>
      <c r="G19" s="222">
        <v>70340</v>
      </c>
      <c r="H19" s="223">
        <f>G19/K19*100%</f>
        <v>0.22611328809353132</v>
      </c>
      <c r="I19" s="222">
        <v>240743</v>
      </c>
      <c r="J19" s="223">
        <f t="shared" si="2"/>
        <v>0.77388671190646874</v>
      </c>
      <c r="K19" s="280">
        <f t="shared" si="3"/>
        <v>311083</v>
      </c>
      <c r="L19" s="224">
        <v>6.01</v>
      </c>
    </row>
    <row r="20" spans="2:12" ht="15">
      <c r="B20" s="413" t="s">
        <v>45</v>
      </c>
      <c r="C20" s="222">
        <v>41407</v>
      </c>
      <c r="D20" s="222">
        <v>1223609</v>
      </c>
      <c r="E20" s="222">
        <v>1011281</v>
      </c>
      <c r="F20" s="135">
        <f t="shared" si="0"/>
        <v>0.82647397984159976</v>
      </c>
      <c r="G20" s="222">
        <v>70766</v>
      </c>
      <c r="H20" s="223">
        <f>G20/K20*100%</f>
        <v>0.19173049464766143</v>
      </c>
      <c r="I20" s="222">
        <v>298325</v>
      </c>
      <c r="J20" s="223">
        <f t="shared" si="2"/>
        <v>0.80826950535233855</v>
      </c>
      <c r="K20" s="280">
        <f>SUM(I20,G20,)</f>
        <v>369091</v>
      </c>
      <c r="L20" s="224">
        <v>5.66</v>
      </c>
    </row>
    <row r="21" spans="2:12" ht="15">
      <c r="B21" s="413" t="s">
        <v>51</v>
      </c>
      <c r="C21" s="136">
        <v>42011</v>
      </c>
      <c r="D21" s="222">
        <v>1280183</v>
      </c>
      <c r="E21" s="222">
        <v>1086889</v>
      </c>
      <c r="F21" s="135">
        <f t="shared" si="0"/>
        <v>0.84901064925873881</v>
      </c>
      <c r="G21" s="222">
        <v>61204</v>
      </c>
      <c r="H21" s="223">
        <f>G21/K21*100%</f>
        <v>0.16111233955628559</v>
      </c>
      <c r="I21" s="222">
        <v>318680</v>
      </c>
      <c r="J21" s="223">
        <f t="shared" si="2"/>
        <v>0.83888766044371443</v>
      </c>
      <c r="K21" s="280">
        <f t="shared" si="3"/>
        <v>379884</v>
      </c>
      <c r="L21" s="224">
        <v>6.24</v>
      </c>
    </row>
    <row r="22" spans="2:12">
      <c r="B22" s="31"/>
      <c r="C22" s="31"/>
      <c r="D22" s="31"/>
      <c r="E22" s="31"/>
      <c r="F22" s="32"/>
      <c r="G22" s="31"/>
      <c r="H22" s="33"/>
      <c r="I22" s="31"/>
      <c r="J22" s="33"/>
      <c r="K22" s="31"/>
      <c r="L22" s="34"/>
    </row>
    <row r="23" spans="2:12">
      <c r="B23" s="471" t="s">
        <v>125</v>
      </c>
      <c r="C23" s="472"/>
      <c r="D23" s="472"/>
      <c r="E23" s="472"/>
      <c r="F23" s="472"/>
      <c r="G23" s="472"/>
      <c r="H23" s="472"/>
      <c r="I23" s="472"/>
      <c r="J23" s="472"/>
      <c r="K23" s="472"/>
      <c r="L23" s="472"/>
    </row>
    <row r="24" spans="2:12">
      <c r="B24" s="35"/>
      <c r="C24" s="9"/>
      <c r="D24" s="9"/>
      <c r="E24" s="9"/>
      <c r="F24" s="31"/>
      <c r="G24" s="31"/>
      <c r="H24" s="31"/>
      <c r="I24" s="31"/>
      <c r="J24" s="31"/>
      <c r="K24" s="31"/>
      <c r="L24" s="9"/>
    </row>
    <row r="25" spans="2:12" ht="15">
      <c r="B25" s="413" t="s">
        <v>126</v>
      </c>
      <c r="C25" s="222">
        <f>SUM(C11)</f>
        <v>40999</v>
      </c>
      <c r="D25" s="222">
        <f>SUM(D10:D11)</f>
        <v>2394046</v>
      </c>
      <c r="E25" s="222">
        <f>SUM(E10:E11)</f>
        <v>2104573</v>
      </c>
      <c r="F25" s="208">
        <f t="shared" ref="F25:F29" si="4">E25/D25</f>
        <v>0.87908628322095728</v>
      </c>
      <c r="G25" s="222">
        <f>SUM(G10:G11)</f>
        <v>82657</v>
      </c>
      <c r="H25" s="223">
        <f t="shared" ref="H25:H30" si="5">G25/K25*100%</f>
        <v>0.11821923842650861</v>
      </c>
      <c r="I25" s="222">
        <f>SUM(I10:I11)</f>
        <v>616527</v>
      </c>
      <c r="J25" s="223">
        <f t="shared" ref="J25:J30" si="6">I25/K25*100%</f>
        <v>0.88178076157349139</v>
      </c>
      <c r="K25" s="280">
        <f>SUM(I25,G25,)</f>
        <v>699184</v>
      </c>
      <c r="L25" s="281">
        <f>AVERAGE(L10:L11)</f>
        <v>6.4049999999999994</v>
      </c>
    </row>
    <row r="26" spans="2:12" ht="15">
      <c r="B26" s="413" t="s">
        <v>127</v>
      </c>
      <c r="C26" s="222">
        <f>SUM(C12)</f>
        <v>41078</v>
      </c>
      <c r="D26" s="222">
        <f>SUM(D10:D12)</f>
        <v>3654051</v>
      </c>
      <c r="E26" s="222">
        <f>SUM(E10:E12)</f>
        <v>3184585</v>
      </c>
      <c r="F26" s="208">
        <f t="shared" si="4"/>
        <v>0.8715217713162734</v>
      </c>
      <c r="G26" s="222">
        <f>SUM(G10:G12)</f>
        <v>126149</v>
      </c>
      <c r="H26" s="223">
        <f t="shared" si="5"/>
        <v>0.11596676971841409</v>
      </c>
      <c r="I26" s="222">
        <f>SUM(I10:I12)</f>
        <v>961654</v>
      </c>
      <c r="J26" s="223">
        <f t="shared" si="6"/>
        <v>0.88403323028158587</v>
      </c>
      <c r="K26" s="280">
        <f t="shared" ref="K26:K35" si="7">SUM(I26,G26,)</f>
        <v>1087803</v>
      </c>
      <c r="L26" s="281">
        <f>AVERAGE(L10:L12)</f>
        <v>6.2566666666666668</v>
      </c>
    </row>
    <row r="27" spans="2:12" ht="15">
      <c r="B27" s="413" t="s">
        <v>128</v>
      </c>
      <c r="C27" s="222">
        <f>SUM(C13)</f>
        <v>40938</v>
      </c>
      <c r="D27" s="222">
        <f>SUM(D10:D13)</f>
        <v>4871718</v>
      </c>
      <c r="E27" s="222">
        <f>SUM(E10:E13)</f>
        <v>4232223</v>
      </c>
      <c r="F27" s="208">
        <f t="shared" si="4"/>
        <v>0.86873316558963387</v>
      </c>
      <c r="G27" s="222">
        <f>SUM(G10:G13)</f>
        <v>195983</v>
      </c>
      <c r="H27" s="223">
        <f t="shared" si="5"/>
        <v>0.13368708914086999</v>
      </c>
      <c r="I27" s="222">
        <f>SUM(I10:I13)</f>
        <v>1270000</v>
      </c>
      <c r="J27" s="223">
        <f t="shared" si="6"/>
        <v>0.86631291085912998</v>
      </c>
      <c r="K27" s="280">
        <f t="shared" si="7"/>
        <v>1465983</v>
      </c>
      <c r="L27" s="281">
        <f>AVERAGE(L10:L13)</f>
        <v>6.1924999999999999</v>
      </c>
    </row>
    <row r="28" spans="2:12" ht="15">
      <c r="B28" s="413" t="s">
        <v>129</v>
      </c>
      <c r="C28" s="222">
        <v>40939</v>
      </c>
      <c r="D28" s="222">
        <f>SUM(D10:D14)</f>
        <v>6129074</v>
      </c>
      <c r="E28" s="222">
        <f>SUM(E10:E14)</f>
        <v>5269042</v>
      </c>
      <c r="F28" s="208">
        <f t="shared" si="4"/>
        <v>0.85967994512711055</v>
      </c>
      <c r="G28" s="222">
        <f>SUM(G10:G14)</f>
        <v>286544</v>
      </c>
      <c r="H28" s="223">
        <f t="shared" si="5"/>
        <v>0.15431110804750223</v>
      </c>
      <c r="I28" s="222">
        <f>SUM(I10:I14)</f>
        <v>1570380</v>
      </c>
      <c r="J28" s="223">
        <f t="shared" si="6"/>
        <v>0.84568889195249775</v>
      </c>
      <c r="K28" s="280">
        <f t="shared" si="7"/>
        <v>1856924</v>
      </c>
      <c r="L28" s="281">
        <f>AVERAGE(L10:L14)</f>
        <v>6.0519999999999996</v>
      </c>
    </row>
    <row r="29" spans="2:12" ht="15">
      <c r="B29" s="413" t="s">
        <v>130</v>
      </c>
      <c r="C29" s="222">
        <v>41003</v>
      </c>
      <c r="D29" s="222">
        <f>SUM(D10:D15)</f>
        <v>7346639</v>
      </c>
      <c r="E29" s="222">
        <f>SUM(E10:E15)</f>
        <v>6234381</v>
      </c>
      <c r="F29" s="208">
        <f t="shared" si="4"/>
        <v>0.84860315036576595</v>
      </c>
      <c r="G29" s="222">
        <f>SUM(G10:G15)</f>
        <v>364207</v>
      </c>
      <c r="H29" s="223">
        <f t="shared" si="5"/>
        <v>0.16319031379702328</v>
      </c>
      <c r="I29" s="222">
        <f>SUM(I10:I15)</f>
        <v>1867586</v>
      </c>
      <c r="J29" s="223">
        <f t="shared" si="6"/>
        <v>0.83680968620297669</v>
      </c>
      <c r="K29" s="280">
        <f t="shared" si="7"/>
        <v>2231793</v>
      </c>
      <c r="L29" s="281">
        <f>AVERAGE(L10:L15)</f>
        <v>5.9716666666666667</v>
      </c>
    </row>
    <row r="30" spans="2:12" ht="15">
      <c r="B30" s="413" t="s">
        <v>131</v>
      </c>
      <c r="C30" s="222">
        <v>40997</v>
      </c>
      <c r="D30" s="222">
        <f>SUM(D10:D16)</f>
        <v>8606667</v>
      </c>
      <c r="E30" s="222">
        <f>SUM(E10:E16)</f>
        <v>7352459</v>
      </c>
      <c r="F30" s="208">
        <f t="shared" ref="F30:F35" si="8">E30/D30</f>
        <v>0.85427483136038607</v>
      </c>
      <c r="G30" s="222">
        <f>SUM(G10:G16)</f>
        <v>472777</v>
      </c>
      <c r="H30" s="223">
        <f t="shared" si="5"/>
        <v>0.1770728228683747</v>
      </c>
      <c r="I30" s="222">
        <f>SUM(I10:I16)</f>
        <v>2197181</v>
      </c>
      <c r="J30" s="223">
        <f t="shared" si="6"/>
        <v>0.82292717713162533</v>
      </c>
      <c r="K30" s="280">
        <f t="shared" si="7"/>
        <v>2669958</v>
      </c>
      <c r="L30" s="281">
        <f>AVERAGE(L10:L16)</f>
        <v>5.9614285714285709</v>
      </c>
    </row>
    <row r="31" spans="2:12" ht="15">
      <c r="B31" s="413" t="s">
        <v>132</v>
      </c>
      <c r="C31" s="222">
        <v>40767</v>
      </c>
      <c r="D31" s="222">
        <f>SUM(D10:D17)</f>
        <v>9858100</v>
      </c>
      <c r="E31" s="222">
        <f>SUM(E10:E17)</f>
        <v>8347189</v>
      </c>
      <c r="F31" s="208">
        <f t="shared" si="8"/>
        <v>0.84673405625830533</v>
      </c>
      <c r="G31" s="222">
        <f>SUM(G10:G17)</f>
        <v>570195</v>
      </c>
      <c r="H31" s="223">
        <f>G31/K31*100%</f>
        <v>0.18692386899741117</v>
      </c>
      <c r="I31" s="222">
        <f>SUM(I10:I17)</f>
        <v>2480218</v>
      </c>
      <c r="J31" s="223">
        <f>I31/K31*100%</f>
        <v>0.8130761310025888</v>
      </c>
      <c r="K31" s="280">
        <f t="shared" si="7"/>
        <v>3050413</v>
      </c>
      <c r="L31" s="281">
        <f>AVERAGE(L10:L17)</f>
        <v>5.9624999999999995</v>
      </c>
    </row>
    <row r="32" spans="2:12" ht="15">
      <c r="B32" s="413" t="s">
        <v>133</v>
      </c>
      <c r="C32" s="222">
        <v>41248</v>
      </c>
      <c r="D32" s="222">
        <f>SUM(D10:D18)</f>
        <v>11068255</v>
      </c>
      <c r="E32" s="222">
        <f>SUM(E10:E18)</f>
        <v>9131225</v>
      </c>
      <c r="F32" s="208">
        <f t="shared" si="8"/>
        <v>0.82499228649863954</v>
      </c>
      <c r="G32" s="222">
        <f>SUM(G10:G18)</f>
        <v>646034</v>
      </c>
      <c r="H32" s="223">
        <f>G32/K32*100%</f>
        <v>0.19341385632561756</v>
      </c>
      <c r="I32" s="222">
        <f>SUM(I10:I18)</f>
        <v>2694130</v>
      </c>
      <c r="J32" s="223">
        <f>I32/K32*100%</f>
        <v>0.80658614367438242</v>
      </c>
      <c r="K32" s="280">
        <f t="shared" si="7"/>
        <v>3340164</v>
      </c>
      <c r="L32" s="281">
        <f>AVERAGE(L10:L18)</f>
        <v>5.9222222222222216</v>
      </c>
    </row>
    <row r="33" spans="2:12" ht="15">
      <c r="B33" s="413" t="s">
        <v>134</v>
      </c>
      <c r="C33" s="222">
        <v>41295</v>
      </c>
      <c r="D33" s="222">
        <f>SUM(D10:D19)</f>
        <v>12332970</v>
      </c>
      <c r="E33" s="222">
        <f>SUM(E10:E19)</f>
        <v>10010794</v>
      </c>
      <c r="F33" s="208">
        <f t="shared" si="8"/>
        <v>0.81170991253526115</v>
      </c>
      <c r="G33" s="222">
        <f>SUM(G10:G19)</f>
        <v>716374</v>
      </c>
      <c r="H33" s="223">
        <f>G33/K33*100%</f>
        <v>0.19619981885640714</v>
      </c>
      <c r="I33" s="222">
        <f>SUM(I10:I19)</f>
        <v>2934873</v>
      </c>
      <c r="J33" s="223">
        <f>I33/K33*100%</f>
        <v>0.80380018114359286</v>
      </c>
      <c r="K33" s="280">
        <f t="shared" si="7"/>
        <v>3651247</v>
      </c>
      <c r="L33" s="281">
        <f>AVERAGE(L10:L19)</f>
        <v>5.9309999999999992</v>
      </c>
    </row>
    <row r="34" spans="2:12" ht="15">
      <c r="B34" s="413" t="s">
        <v>135</v>
      </c>
      <c r="C34" s="222">
        <v>41407</v>
      </c>
      <c r="D34" s="222">
        <f>SUM(D10:D20)</f>
        <v>13556579</v>
      </c>
      <c r="E34" s="222">
        <f>SUM(E10:E20)</f>
        <v>11022075</v>
      </c>
      <c r="F34" s="208">
        <f t="shared" si="8"/>
        <v>0.8130425087332136</v>
      </c>
      <c r="G34" s="222">
        <f>SUM(G10:G20)</f>
        <v>787140</v>
      </c>
      <c r="H34" s="223">
        <f>G34/K34*100%</f>
        <v>0.19578950824532665</v>
      </c>
      <c r="I34" s="222">
        <f>SUM(I10:I20)</f>
        <v>3233198</v>
      </c>
      <c r="J34" s="223">
        <f>I34/K34*100%</f>
        <v>0.80421049175467341</v>
      </c>
      <c r="K34" s="280">
        <f t="shared" si="7"/>
        <v>4020338</v>
      </c>
      <c r="L34" s="281">
        <f>AVERAGE(L10:L20)</f>
        <v>5.9063636363636363</v>
      </c>
    </row>
    <row r="35" spans="2:12" ht="15">
      <c r="B35" s="413" t="s">
        <v>136</v>
      </c>
      <c r="C35" s="222">
        <v>42011</v>
      </c>
      <c r="D35" s="222">
        <f>SUM(D10:D21)</f>
        <v>14836762</v>
      </c>
      <c r="E35" s="222">
        <f>SUM(E10:E21)</f>
        <v>12108964</v>
      </c>
      <c r="F35" s="208">
        <f t="shared" si="8"/>
        <v>0.81614600274642135</v>
      </c>
      <c r="G35" s="222">
        <f>SUM(G10:G21)</f>
        <v>848344</v>
      </c>
      <c r="H35" s="223">
        <f>G35/K35*100%</f>
        <v>0.19279572712467688</v>
      </c>
      <c r="I35" s="222">
        <f>SUM(I10:I21)</f>
        <v>3551878</v>
      </c>
      <c r="J35" s="223">
        <f>I35/K35*100%</f>
        <v>0.80720427287532315</v>
      </c>
      <c r="K35" s="280">
        <f t="shared" si="7"/>
        <v>4400222</v>
      </c>
      <c r="L35" s="281">
        <f>AVERAGE(L10:L21)</f>
        <v>5.9341666666666661</v>
      </c>
    </row>
    <row r="36" spans="2:12">
      <c r="L36" s="5"/>
    </row>
  </sheetData>
  <mergeCells count="7">
    <mergeCell ref="B23:L23"/>
    <mergeCell ref="D7:E7"/>
    <mergeCell ref="G7:K7"/>
    <mergeCell ref="B7:B8"/>
    <mergeCell ref="C7:C8"/>
    <mergeCell ref="L7:L8"/>
    <mergeCell ref="F7:F8"/>
  </mergeCells>
  <phoneticPr fontId="0" type="noConversion"/>
  <printOptions horizontalCentered="1"/>
  <pageMargins left="0.47244094488188981" right="0.35433070866141736" top="0" bottom="0" header="0" footer="0.55118110236220474"/>
  <pageSetup orientation="landscape" r:id="rId1"/>
  <headerFooter alignWithMargins="0">
    <oddFooter>&amp;CBARÓMETRO TURÍSTICO DE LA RIVIERA MAYA
FIDEICOMISO DE PROMOCIÓN TURÍSTICA DE LA RIVIERA MAYA&amp;R5</oddFooter>
  </headerFooter>
  <drawing r:id="rId2"/>
</worksheet>
</file>

<file path=xl/worksheets/sheet7.xml><?xml version="1.0" encoding="utf-8"?>
<worksheet xmlns="http://schemas.openxmlformats.org/spreadsheetml/2006/main" xmlns:r="http://schemas.openxmlformats.org/officeDocument/2006/relationships">
  <sheetPr codeName="Hoja6">
    <pageSetUpPr fitToPage="1"/>
  </sheetPr>
  <dimension ref="A1:AG73"/>
  <sheetViews>
    <sheetView topLeftCell="N1" zoomScaleNormal="100" workbookViewId="0">
      <selection activeCell="AG10" sqref="AG10:AG15"/>
    </sheetView>
  </sheetViews>
  <sheetFormatPr baseColWidth="10" defaultRowHeight="12.75"/>
  <cols>
    <col min="1" max="1" width="40.28515625" style="113" customWidth="1"/>
    <col min="2" max="4" width="9.28515625" bestFit="1" customWidth="1"/>
    <col min="5" max="5" width="7.5703125" bestFit="1" customWidth="1"/>
    <col min="6" max="7" width="10.140625" bestFit="1" customWidth="1"/>
    <col min="8" max="8" width="8" bestFit="1" customWidth="1"/>
    <col min="9" max="9" width="7.7109375" bestFit="1" customWidth="1"/>
    <col min="10" max="11" width="9.28515625" bestFit="1" customWidth="1"/>
    <col min="12" max="12" width="7.42578125" customWidth="1"/>
    <col min="13" max="13" width="10.140625" bestFit="1" customWidth="1"/>
    <col min="14" max="14" width="9.140625" customWidth="1"/>
    <col min="15" max="15" width="7.42578125" customWidth="1"/>
    <col min="16" max="16" width="7.85546875" customWidth="1"/>
    <col min="17" max="18" width="9.28515625" bestFit="1" customWidth="1"/>
    <col min="19" max="19" width="7.5703125" bestFit="1" customWidth="1"/>
    <col min="20" max="21" width="10.140625" bestFit="1" customWidth="1"/>
    <col min="22" max="22" width="8" bestFit="1" customWidth="1"/>
    <col min="23" max="23" width="7.7109375" bestFit="1" customWidth="1"/>
    <col min="24" max="24" width="9.28515625" bestFit="1" customWidth="1"/>
    <col min="25" max="25" width="6.7109375" bestFit="1" customWidth="1"/>
    <col min="26" max="26" width="7.5703125" bestFit="1" customWidth="1"/>
    <col min="27" max="27" width="8.7109375" customWidth="1"/>
    <col min="28" max="28" width="7.140625" bestFit="1" customWidth="1"/>
    <col min="29" max="29" width="8" bestFit="1" customWidth="1"/>
    <col min="30" max="31" width="8.85546875" customWidth="1"/>
    <col min="32" max="32" width="10.85546875" customWidth="1"/>
  </cols>
  <sheetData>
    <row r="1" spans="1:33" ht="26.25">
      <c r="P1" s="124" t="s">
        <v>314</v>
      </c>
    </row>
    <row r="2" spans="1:33" s="114" customFormat="1" ht="26.25">
      <c r="F2" s="115"/>
      <c r="G2" s="115"/>
      <c r="H2" s="115"/>
      <c r="P2" s="125"/>
    </row>
    <row r="3" spans="1:33" s="116" customFormat="1" ht="26.25">
      <c r="F3" s="117"/>
      <c r="G3" s="117"/>
      <c r="H3" s="117"/>
      <c r="P3" s="124" t="s">
        <v>289</v>
      </c>
    </row>
    <row r="4" spans="1:33" s="114" customFormat="1" ht="26.25">
      <c r="F4" s="115"/>
      <c r="G4" s="115"/>
      <c r="H4" s="115"/>
      <c r="P4" s="126"/>
    </row>
    <row r="5" spans="1:33" s="116" customFormat="1" ht="23.25">
      <c r="E5" s="117"/>
      <c r="F5" s="117"/>
      <c r="G5" s="117"/>
      <c r="H5" s="117"/>
      <c r="I5" s="117"/>
      <c r="P5" s="125" t="s">
        <v>412</v>
      </c>
      <c r="AC5" s="447"/>
      <c r="AD5" s="447"/>
    </row>
    <row r="6" spans="1:33" s="116" customFormat="1" ht="12.75" customHeight="1">
      <c r="B6" s="404"/>
      <c r="C6" s="404"/>
      <c r="D6" s="404"/>
      <c r="E6" s="404"/>
      <c r="F6" s="123"/>
      <c r="G6" s="158"/>
      <c r="H6" s="158"/>
      <c r="I6" s="158"/>
      <c r="J6" s="158"/>
      <c r="K6" s="158"/>
      <c r="L6" s="158"/>
      <c r="M6" s="158"/>
      <c r="N6" s="403"/>
      <c r="P6" s="446"/>
      <c r="Q6" s="446"/>
      <c r="R6" s="446"/>
      <c r="S6" s="415"/>
      <c r="T6" s="415"/>
      <c r="U6" s="158"/>
      <c r="V6" s="158"/>
      <c r="W6" s="158"/>
      <c r="X6" s="158"/>
      <c r="Y6" s="158"/>
      <c r="Z6" s="158"/>
      <c r="AA6" s="158"/>
      <c r="AB6" s="158"/>
      <c r="AC6" s="446"/>
      <c r="AD6" s="446"/>
      <c r="AE6" s="404"/>
      <c r="AF6" s="404"/>
    </row>
    <row r="7" spans="1:33" ht="13.5" customHeight="1">
      <c r="B7" s="298"/>
      <c r="C7" s="298"/>
      <c r="D7" s="298"/>
      <c r="E7" s="417"/>
      <c r="F7" s="417"/>
      <c r="G7" s="405"/>
      <c r="H7" s="417"/>
      <c r="I7" s="417"/>
      <c r="J7" s="298"/>
      <c r="K7" s="298"/>
      <c r="L7" s="298"/>
      <c r="M7" s="298"/>
      <c r="N7" s="298"/>
      <c r="O7" s="298"/>
      <c r="P7" s="446"/>
      <c r="Q7" s="446"/>
      <c r="R7" s="446"/>
      <c r="S7" s="298"/>
      <c r="T7" s="298"/>
      <c r="U7" s="298"/>
      <c r="V7" s="298"/>
      <c r="W7" s="298"/>
      <c r="X7" s="298"/>
      <c r="Y7" s="480" t="s">
        <v>411</v>
      </c>
      <c r="Z7" s="480"/>
      <c r="AA7" s="480"/>
      <c r="AB7" s="480"/>
      <c r="AC7" s="446"/>
      <c r="AD7" s="446"/>
      <c r="AE7" s="298"/>
      <c r="AF7" s="298"/>
    </row>
    <row r="8" spans="1:33" s="128" customFormat="1" ht="26.25" customHeight="1" thickBot="1">
      <c r="A8" s="127"/>
      <c r="B8" s="67" t="s">
        <v>293</v>
      </c>
      <c r="C8" s="67" t="s">
        <v>294</v>
      </c>
      <c r="D8" s="67" t="s">
        <v>295</v>
      </c>
      <c r="E8" s="67" t="s">
        <v>296</v>
      </c>
      <c r="F8" s="67" t="s">
        <v>290</v>
      </c>
      <c r="G8" s="67" t="s">
        <v>291</v>
      </c>
      <c r="H8" s="67" t="s">
        <v>292</v>
      </c>
      <c r="I8" s="67" t="s">
        <v>293</v>
      </c>
      <c r="J8" s="67" t="s">
        <v>294</v>
      </c>
      <c r="K8" s="67" t="s">
        <v>295</v>
      </c>
      <c r="L8" s="67" t="s">
        <v>296</v>
      </c>
      <c r="M8" s="67" t="s">
        <v>290</v>
      </c>
      <c r="N8" s="67" t="s">
        <v>291</v>
      </c>
      <c r="O8" s="67" t="s">
        <v>292</v>
      </c>
      <c r="P8" s="67" t="s">
        <v>293</v>
      </c>
      <c r="Q8" s="67" t="s">
        <v>294</v>
      </c>
      <c r="R8" s="67" t="s">
        <v>295</v>
      </c>
      <c r="S8" s="67" t="s">
        <v>296</v>
      </c>
      <c r="T8" s="67" t="s">
        <v>290</v>
      </c>
      <c r="U8" s="67" t="s">
        <v>291</v>
      </c>
      <c r="V8" s="67" t="s">
        <v>292</v>
      </c>
      <c r="W8" s="67" t="s">
        <v>293</v>
      </c>
      <c r="X8" s="67" t="s">
        <v>294</v>
      </c>
      <c r="Y8" s="67" t="s">
        <v>295</v>
      </c>
      <c r="Z8" s="67" t="s">
        <v>296</v>
      </c>
      <c r="AA8" s="67" t="s">
        <v>290</v>
      </c>
      <c r="AB8" s="67" t="s">
        <v>291</v>
      </c>
      <c r="AC8" s="67" t="s">
        <v>292</v>
      </c>
      <c r="AD8" s="67" t="s">
        <v>293</v>
      </c>
      <c r="AE8" s="67" t="s">
        <v>294</v>
      </c>
      <c r="AF8" s="67" t="s">
        <v>295</v>
      </c>
      <c r="AG8" s="211"/>
    </row>
    <row r="9" spans="1:33" s="129" customFormat="1" ht="17.25" thickTop="1" thickBot="1">
      <c r="A9" s="212" t="s">
        <v>297</v>
      </c>
      <c r="B9" s="239">
        <v>1</v>
      </c>
      <c r="C9" s="239">
        <v>2</v>
      </c>
      <c r="D9" s="239">
        <v>3</v>
      </c>
      <c r="E9" s="239">
        <v>4</v>
      </c>
      <c r="F9" s="239">
        <v>5</v>
      </c>
      <c r="G9" s="239">
        <v>6</v>
      </c>
      <c r="H9" s="239">
        <v>7</v>
      </c>
      <c r="I9" s="239">
        <v>8</v>
      </c>
      <c r="J9" s="239">
        <v>9</v>
      </c>
      <c r="K9" s="239">
        <v>10</v>
      </c>
      <c r="L9" s="239">
        <v>11</v>
      </c>
      <c r="M9" s="239">
        <v>12</v>
      </c>
      <c r="N9" s="239">
        <v>13</v>
      </c>
      <c r="O9" s="239">
        <v>14</v>
      </c>
      <c r="P9" s="239">
        <v>15</v>
      </c>
      <c r="Q9" s="239">
        <v>16</v>
      </c>
      <c r="R9" s="239">
        <v>17</v>
      </c>
      <c r="S9" s="239">
        <v>18</v>
      </c>
      <c r="T9" s="239">
        <v>19</v>
      </c>
      <c r="U9" s="444">
        <v>20</v>
      </c>
      <c r="V9" s="444">
        <v>21</v>
      </c>
      <c r="W9" s="444">
        <v>22</v>
      </c>
      <c r="X9" s="444">
        <v>23</v>
      </c>
      <c r="Y9" s="444">
        <v>24</v>
      </c>
      <c r="Z9" s="444">
        <v>25</v>
      </c>
      <c r="AA9" s="444">
        <v>26</v>
      </c>
      <c r="AB9" s="444">
        <v>27</v>
      </c>
      <c r="AC9" s="444">
        <v>28</v>
      </c>
      <c r="AD9" s="444">
        <v>29</v>
      </c>
      <c r="AE9" s="444">
        <v>30</v>
      </c>
      <c r="AF9" s="444">
        <v>31</v>
      </c>
      <c r="AG9" s="406" t="s">
        <v>65</v>
      </c>
    </row>
    <row r="10" spans="1:33" s="128" customFormat="1" ht="16.5" thickTop="1">
      <c r="A10" s="240" t="s">
        <v>298</v>
      </c>
      <c r="B10" s="445">
        <v>0.79239999999999999</v>
      </c>
      <c r="C10" s="445">
        <v>0.77800000000000002</v>
      </c>
      <c r="D10" s="445">
        <v>0.77410000000000001</v>
      </c>
      <c r="E10" s="445">
        <v>0.78620000000000001</v>
      </c>
      <c r="F10" s="445">
        <v>0.83030000000000004</v>
      </c>
      <c r="G10" s="445">
        <v>0.85530000000000006</v>
      </c>
      <c r="H10" s="445">
        <v>0.85950000000000004</v>
      </c>
      <c r="I10" s="445">
        <v>0.81759999999999999</v>
      </c>
      <c r="J10" s="445">
        <v>0.82030000000000003</v>
      </c>
      <c r="K10" s="445">
        <v>0.80810000000000004</v>
      </c>
      <c r="L10" s="445">
        <v>0.80920000000000003</v>
      </c>
      <c r="M10" s="445">
        <v>0.82269999999999999</v>
      </c>
      <c r="N10" s="445">
        <v>0.82330000000000003</v>
      </c>
      <c r="O10" s="445">
        <v>0.83169999999999999</v>
      </c>
      <c r="P10" s="445">
        <v>0.81580000000000008</v>
      </c>
      <c r="Q10" s="445">
        <v>0.81740000000000002</v>
      </c>
      <c r="R10" s="445">
        <v>0.81570000000000009</v>
      </c>
      <c r="S10" s="445">
        <v>0.80580000000000007</v>
      </c>
      <c r="T10" s="445">
        <v>0.8306</v>
      </c>
      <c r="U10" s="445">
        <v>0.8579</v>
      </c>
      <c r="V10" s="445">
        <v>0.87490000000000001</v>
      </c>
      <c r="W10" s="445">
        <v>0.87190000000000001</v>
      </c>
      <c r="X10" s="445">
        <v>0.8619</v>
      </c>
      <c r="Y10" s="445">
        <v>0.85089999999999999</v>
      </c>
      <c r="Z10" s="445">
        <v>0.85289999999999999</v>
      </c>
      <c r="AA10" s="445">
        <v>0.88490000000000002</v>
      </c>
      <c r="AB10" s="445">
        <v>0.91390000000000005</v>
      </c>
      <c r="AC10" s="445">
        <v>0.93890000000000007</v>
      </c>
      <c r="AD10" s="445">
        <v>0.95390000000000008</v>
      </c>
      <c r="AE10" s="445">
        <v>0.9849</v>
      </c>
      <c r="AF10" s="445">
        <v>0.97789999999999999</v>
      </c>
      <c r="AG10" s="440">
        <f>AVERAGE(B10:AF10)</f>
        <v>0.84899354838709662</v>
      </c>
    </row>
    <row r="11" spans="1:33" s="128" customFormat="1" ht="15.75">
      <c r="A11" s="241" t="s">
        <v>299</v>
      </c>
      <c r="B11" s="296">
        <v>0.88419999999999999</v>
      </c>
      <c r="C11" s="297">
        <v>0.874</v>
      </c>
      <c r="D11" s="296">
        <v>0.89610000000000001</v>
      </c>
      <c r="E11" s="297">
        <v>0.88380000000000003</v>
      </c>
      <c r="F11" s="296">
        <v>0.89590000000000003</v>
      </c>
      <c r="G11" s="297">
        <v>0.91339999999999999</v>
      </c>
      <c r="H11" s="296">
        <v>0.92430000000000001</v>
      </c>
      <c r="I11" s="297">
        <v>0.91339999999999999</v>
      </c>
      <c r="J11" s="296">
        <v>0.91069999999999995</v>
      </c>
      <c r="K11" s="297">
        <v>0.90400000000000003</v>
      </c>
      <c r="L11" s="296">
        <v>0.90639999999999998</v>
      </c>
      <c r="M11" s="297">
        <v>0.88480000000000003</v>
      </c>
      <c r="N11" s="296">
        <v>0.88239999999999996</v>
      </c>
      <c r="O11" s="297">
        <v>0.90480000000000005</v>
      </c>
      <c r="P11" s="296">
        <v>0.88859999999999995</v>
      </c>
      <c r="Q11" s="297">
        <v>0.89800000000000002</v>
      </c>
      <c r="R11" s="296">
        <v>0.88939999999999997</v>
      </c>
      <c r="S11" s="297">
        <v>0.88970000000000005</v>
      </c>
      <c r="T11" s="296">
        <v>0.88290000000000002</v>
      </c>
      <c r="U11" s="297">
        <v>0.93200000000000005</v>
      </c>
      <c r="V11" s="296">
        <v>0.90749999999999997</v>
      </c>
      <c r="W11" s="297">
        <v>0.89070000000000005</v>
      </c>
      <c r="X11" s="296">
        <v>0.87639999999999996</v>
      </c>
      <c r="Y11" s="297">
        <v>0.86970000000000003</v>
      </c>
      <c r="Z11" s="296">
        <v>0.87380000000000002</v>
      </c>
      <c r="AA11" s="297">
        <v>0.90669999999999995</v>
      </c>
      <c r="AB11" s="296">
        <v>0.92959999999999998</v>
      </c>
      <c r="AC11" s="297">
        <v>0.94499999999999995</v>
      </c>
      <c r="AD11" s="296">
        <v>0.94710000000000005</v>
      </c>
      <c r="AE11" s="296">
        <v>0.97440000000000004</v>
      </c>
      <c r="AF11" s="296">
        <v>0.97570000000000001</v>
      </c>
      <c r="AG11" s="441">
        <f>AVERAGE(B11:AF11)</f>
        <v>0.90501290322580641</v>
      </c>
    </row>
    <row r="12" spans="1:33" s="128" customFormat="1" ht="15.75">
      <c r="A12" s="242" t="s">
        <v>300</v>
      </c>
      <c r="B12" s="296">
        <v>0.80569999999999997</v>
      </c>
      <c r="C12" s="297">
        <v>0.7742</v>
      </c>
      <c r="D12" s="296">
        <v>0.753</v>
      </c>
      <c r="E12" s="297">
        <v>0.70250000000000001</v>
      </c>
      <c r="F12" s="296">
        <v>0.78420000000000001</v>
      </c>
      <c r="G12" s="297">
        <v>0.82289999999999996</v>
      </c>
      <c r="H12" s="296">
        <v>0.83120000000000005</v>
      </c>
      <c r="I12" s="297">
        <v>0.78449999999999998</v>
      </c>
      <c r="J12" s="296">
        <v>0.74360000000000004</v>
      </c>
      <c r="K12" s="297">
        <v>0.7026</v>
      </c>
      <c r="L12" s="296">
        <v>0.6946</v>
      </c>
      <c r="M12" s="297">
        <v>0.74950000000000006</v>
      </c>
      <c r="N12" s="296">
        <v>0.79779999999999995</v>
      </c>
      <c r="O12" s="297">
        <v>0.81030000000000002</v>
      </c>
      <c r="P12" s="296">
        <v>0.76829999999999998</v>
      </c>
      <c r="Q12" s="297">
        <v>0.77270000000000005</v>
      </c>
      <c r="R12" s="296">
        <v>0.77339999999999998</v>
      </c>
      <c r="S12" s="297">
        <v>0.7954</v>
      </c>
      <c r="T12" s="296">
        <v>0.7984</v>
      </c>
      <c r="U12" s="297">
        <v>0.85929999999999995</v>
      </c>
      <c r="V12" s="296">
        <v>0.86350000000000005</v>
      </c>
      <c r="W12" s="297">
        <v>0.82550000000000001</v>
      </c>
      <c r="X12" s="296">
        <v>0.79279999999999995</v>
      </c>
      <c r="Y12" s="297">
        <v>0.79490000000000005</v>
      </c>
      <c r="Z12" s="296">
        <v>0.79930000000000001</v>
      </c>
      <c r="AA12" s="297">
        <v>0.84709999999999996</v>
      </c>
      <c r="AB12" s="296">
        <v>0.87580000000000002</v>
      </c>
      <c r="AC12" s="297">
        <v>0.90059999999999996</v>
      </c>
      <c r="AD12" s="296">
        <v>0.9133</v>
      </c>
      <c r="AE12" s="296">
        <v>0.92190000000000005</v>
      </c>
      <c r="AF12" s="296">
        <v>0.92090000000000005</v>
      </c>
      <c r="AG12" s="441">
        <f t="shared" ref="AG12:AG15" si="0">AVERAGE(B12:AF12)</f>
        <v>0.80579677419354856</v>
      </c>
    </row>
    <row r="13" spans="1:33" s="128" customFormat="1" ht="15.75">
      <c r="A13" s="243" t="s">
        <v>301</v>
      </c>
      <c r="B13" s="296">
        <v>0.63180000000000003</v>
      </c>
      <c r="C13" s="297">
        <v>0.62270000000000003</v>
      </c>
      <c r="D13" s="296">
        <v>0.61519999999999997</v>
      </c>
      <c r="E13" s="297">
        <v>0.63360000000000005</v>
      </c>
      <c r="F13" s="296">
        <v>0.64570000000000005</v>
      </c>
      <c r="G13" s="297">
        <v>0.64510000000000001</v>
      </c>
      <c r="H13" s="296">
        <v>0.65749999999999997</v>
      </c>
      <c r="I13" s="297">
        <v>0.61309999999999998</v>
      </c>
      <c r="J13" s="296">
        <v>0.60119999999999996</v>
      </c>
      <c r="K13" s="297">
        <v>0.58560000000000001</v>
      </c>
      <c r="L13" s="296">
        <v>0.5736</v>
      </c>
      <c r="M13" s="297">
        <v>0.60809999999999997</v>
      </c>
      <c r="N13" s="296">
        <v>0.63970000000000005</v>
      </c>
      <c r="O13" s="297">
        <v>0.66830000000000001</v>
      </c>
      <c r="P13" s="296">
        <v>0.64610000000000001</v>
      </c>
      <c r="Q13" s="297">
        <v>0.65810000000000002</v>
      </c>
      <c r="R13" s="296">
        <v>0.65010000000000001</v>
      </c>
      <c r="S13" s="297">
        <v>0.6542</v>
      </c>
      <c r="T13" s="296">
        <v>0.66410000000000002</v>
      </c>
      <c r="U13" s="297">
        <v>0.72119999999999995</v>
      </c>
      <c r="V13" s="296">
        <v>0.77039999999999997</v>
      </c>
      <c r="W13" s="297">
        <v>0.7964</v>
      </c>
      <c r="X13" s="296">
        <v>0.7984</v>
      </c>
      <c r="Y13" s="297">
        <v>0.81810000000000005</v>
      </c>
      <c r="Z13" s="296">
        <v>0.83240000000000003</v>
      </c>
      <c r="AA13" s="297">
        <v>0.85629999999999995</v>
      </c>
      <c r="AB13" s="296">
        <v>0.89380000000000004</v>
      </c>
      <c r="AC13" s="297">
        <v>0.92320000000000002</v>
      </c>
      <c r="AD13" s="296">
        <v>0.93020000000000003</v>
      </c>
      <c r="AE13" s="296">
        <v>0.94220000000000004</v>
      </c>
      <c r="AF13" s="296">
        <v>0.93059999999999998</v>
      </c>
      <c r="AG13" s="441">
        <f t="shared" si="0"/>
        <v>0.71699999999999997</v>
      </c>
    </row>
    <row r="14" spans="1:33" s="128" customFormat="1" ht="15.75">
      <c r="A14" s="244" t="s">
        <v>302</v>
      </c>
      <c r="B14" s="296">
        <v>0.81429999999999991</v>
      </c>
      <c r="C14" s="297">
        <v>0.79899999999999993</v>
      </c>
      <c r="D14" s="296">
        <v>0.79579999999999995</v>
      </c>
      <c r="E14" s="297">
        <v>0.80699999999999994</v>
      </c>
      <c r="F14" s="296">
        <v>0.85619999999999996</v>
      </c>
      <c r="G14" s="297">
        <v>0.88649999999999995</v>
      </c>
      <c r="H14" s="296">
        <v>0.88929999999999998</v>
      </c>
      <c r="I14" s="297">
        <v>0.8478</v>
      </c>
      <c r="J14" s="296">
        <v>0.85199999999999998</v>
      </c>
      <c r="K14" s="297">
        <v>0.8407</v>
      </c>
      <c r="L14" s="296">
        <v>0.84379999999999999</v>
      </c>
      <c r="M14" s="297">
        <v>0.8536999999999999</v>
      </c>
      <c r="N14" s="296">
        <v>0.84909999999999997</v>
      </c>
      <c r="O14" s="297">
        <v>0.85409999999999997</v>
      </c>
      <c r="P14" s="296">
        <v>0.83929999999999993</v>
      </c>
      <c r="Q14" s="297">
        <v>0.83929999999999993</v>
      </c>
      <c r="R14" s="296">
        <v>0.83760000000000001</v>
      </c>
      <c r="S14" s="297">
        <v>0.8256</v>
      </c>
      <c r="T14" s="296">
        <v>0.85289999999999999</v>
      </c>
      <c r="U14" s="297">
        <v>0.87559999999999993</v>
      </c>
      <c r="V14" s="296">
        <v>0.88689999999999991</v>
      </c>
      <c r="W14" s="297">
        <v>0.87879999999999991</v>
      </c>
      <c r="X14" s="296">
        <v>0.86699999999999999</v>
      </c>
      <c r="Y14" s="297">
        <v>0.85109999999999997</v>
      </c>
      <c r="Z14" s="296">
        <v>0.85070000000000001</v>
      </c>
      <c r="AA14" s="297">
        <v>0.88389999999999991</v>
      </c>
      <c r="AB14" s="296">
        <v>0.91169999999999995</v>
      </c>
      <c r="AC14" s="297">
        <v>0.93579999999999997</v>
      </c>
      <c r="AD14" s="296">
        <v>0.95289999999999997</v>
      </c>
      <c r="AE14" s="296">
        <v>0.98699999999999999</v>
      </c>
      <c r="AF14" s="296">
        <v>0.98</v>
      </c>
      <c r="AG14" s="441">
        <f t="shared" si="0"/>
        <v>0.86598064516129025</v>
      </c>
    </row>
    <row r="15" spans="1:33" s="128" customFormat="1" ht="15.75">
      <c r="A15" s="245" t="s">
        <v>303</v>
      </c>
      <c r="B15" s="296">
        <v>0.62209999999999999</v>
      </c>
      <c r="C15" s="297">
        <v>0.57799999999999996</v>
      </c>
      <c r="D15" s="296">
        <v>0.55730000000000002</v>
      </c>
      <c r="E15" s="297">
        <v>0.57079999999999997</v>
      </c>
      <c r="F15" s="296">
        <v>0.59789999999999999</v>
      </c>
      <c r="G15" s="297">
        <v>0.64790000000000003</v>
      </c>
      <c r="H15" s="296">
        <v>0.66279999999999994</v>
      </c>
      <c r="I15" s="297">
        <v>0.60619999999999996</v>
      </c>
      <c r="J15" s="296">
        <v>0.58030000000000004</v>
      </c>
      <c r="K15" s="297">
        <v>0.54159999999999997</v>
      </c>
      <c r="L15" s="296">
        <v>0.50860000000000005</v>
      </c>
      <c r="M15" s="297">
        <v>0.54890000000000005</v>
      </c>
      <c r="N15" s="296">
        <v>0.59840000000000004</v>
      </c>
      <c r="O15" s="297">
        <v>0.61319999999999997</v>
      </c>
      <c r="P15" s="296">
        <v>0.56620000000000004</v>
      </c>
      <c r="Q15" s="297">
        <v>0.55420000000000003</v>
      </c>
      <c r="R15" s="296">
        <v>0.54520000000000002</v>
      </c>
      <c r="S15" s="297">
        <v>0.56120000000000003</v>
      </c>
      <c r="T15" s="296">
        <v>0.59540000000000004</v>
      </c>
      <c r="U15" s="297">
        <v>0.64710000000000001</v>
      </c>
      <c r="V15" s="296">
        <v>0.69930000000000003</v>
      </c>
      <c r="W15" s="297">
        <v>0.68969999999999998</v>
      </c>
      <c r="X15" s="296">
        <v>0.67210000000000003</v>
      </c>
      <c r="Y15" s="297">
        <v>0.70789999999999997</v>
      </c>
      <c r="Z15" s="296">
        <v>0.74180000000000001</v>
      </c>
      <c r="AA15" s="297">
        <v>0.79649999999999999</v>
      </c>
      <c r="AB15" s="296">
        <v>0.84340000000000004</v>
      </c>
      <c r="AC15" s="297">
        <v>0.88460000000000005</v>
      </c>
      <c r="AD15" s="296">
        <v>0.90480000000000005</v>
      </c>
      <c r="AE15" s="296">
        <v>0.91890000000000005</v>
      </c>
      <c r="AF15" s="296">
        <v>0.87890000000000001</v>
      </c>
      <c r="AG15" s="441">
        <f t="shared" si="0"/>
        <v>0.65939354838709685</v>
      </c>
    </row>
    <row r="16" spans="1:33" s="119" customFormat="1" ht="14.85" customHeight="1">
      <c r="A16" s="118"/>
      <c r="B16" s="395"/>
      <c r="C16" s="395"/>
      <c r="D16" s="395"/>
      <c r="E16" s="395"/>
      <c r="F16" s="395"/>
      <c r="G16" s="395"/>
      <c r="H16" s="395"/>
      <c r="I16" s="395"/>
      <c r="J16" s="395"/>
      <c r="K16" s="395"/>
      <c r="L16" s="395"/>
      <c r="M16" s="395"/>
      <c r="N16" s="395"/>
      <c r="O16" s="395"/>
      <c r="P16" s="395"/>
      <c r="Q16" s="395"/>
      <c r="R16" s="395"/>
      <c r="S16" s="395"/>
      <c r="T16" s="395"/>
      <c r="U16" s="395"/>
      <c r="V16" s="395"/>
      <c r="W16" s="395"/>
      <c r="X16" s="395"/>
      <c r="Y16" s="395"/>
      <c r="Z16" s="395"/>
      <c r="AA16" s="395"/>
      <c r="AB16" s="395"/>
      <c r="AC16" s="395"/>
      <c r="AD16" s="395"/>
      <c r="AE16" s="395"/>
      <c r="AF16" s="395"/>
    </row>
    <row r="17" spans="2:31" ht="14.85" customHeight="1">
      <c r="B17" s="407"/>
      <c r="C17" s="407"/>
      <c r="D17" s="407"/>
      <c r="E17" s="407"/>
      <c r="F17" s="407"/>
      <c r="G17" s="407"/>
      <c r="H17" s="407"/>
      <c r="I17" s="407"/>
      <c r="J17" s="407"/>
      <c r="K17" s="407"/>
      <c r="L17" s="407"/>
      <c r="M17" s="407"/>
      <c r="N17" s="407"/>
      <c r="O17" s="407"/>
      <c r="P17" s="407"/>
      <c r="Q17" s="407"/>
      <c r="R17" s="407"/>
      <c r="S17" s="407"/>
      <c r="T17" s="407"/>
      <c r="U17" s="407"/>
      <c r="V17" s="407"/>
      <c r="W17" s="407"/>
      <c r="X17" s="407"/>
      <c r="Y17" s="407"/>
      <c r="Z17" s="407"/>
      <c r="AA17" s="407"/>
      <c r="AB17" s="407"/>
      <c r="AC17" s="407"/>
      <c r="AD17" s="407"/>
      <c r="AE17" s="407"/>
    </row>
    <row r="18" spans="2:31" ht="14.25">
      <c r="C18" s="110"/>
    </row>
    <row r="40" spans="1:1" s="1" customFormat="1">
      <c r="A40" s="120"/>
    </row>
    <row r="41" spans="1:1" s="1" customFormat="1">
      <c r="A41" s="120"/>
    </row>
    <row r="42" spans="1:1" s="1" customFormat="1">
      <c r="A42" s="120"/>
    </row>
    <row r="43" spans="1:1" s="1" customFormat="1">
      <c r="A43" s="120"/>
    </row>
    <row r="44" spans="1:1" s="1" customFormat="1">
      <c r="A44" s="120"/>
    </row>
    <row r="45" spans="1:1" s="1" customFormat="1">
      <c r="A45" s="120"/>
    </row>
    <row r="46" spans="1:1" s="1" customFormat="1">
      <c r="A46" s="120"/>
    </row>
    <row r="47" spans="1:1" s="1" customFormat="1">
      <c r="A47" s="120"/>
    </row>
    <row r="48" spans="1:1" s="1" customFormat="1">
      <c r="A48" s="120"/>
    </row>
    <row r="49" spans="1:1" s="1" customFormat="1">
      <c r="A49" s="120"/>
    </row>
    <row r="50" spans="1:1" s="1" customFormat="1">
      <c r="A50" s="120"/>
    </row>
    <row r="51" spans="1:1" s="1" customFormat="1">
      <c r="A51" s="120"/>
    </row>
    <row r="52" spans="1:1" s="1" customFormat="1">
      <c r="A52" s="120"/>
    </row>
    <row r="53" spans="1:1" s="1" customFormat="1">
      <c r="A53" s="120"/>
    </row>
    <row r="54" spans="1:1" s="1" customFormat="1">
      <c r="A54" s="120"/>
    </row>
    <row r="55" spans="1:1" s="1" customFormat="1">
      <c r="A55" s="120"/>
    </row>
    <row r="56" spans="1:1" s="1" customFormat="1">
      <c r="A56" s="120"/>
    </row>
    <row r="57" spans="1:1" s="1" customFormat="1">
      <c r="A57" s="120"/>
    </row>
    <row r="58" spans="1:1" s="1" customFormat="1">
      <c r="A58" s="120"/>
    </row>
    <row r="59" spans="1:1" s="1" customFormat="1">
      <c r="A59" s="120"/>
    </row>
    <row r="60" spans="1:1" s="1" customFormat="1">
      <c r="A60" s="120"/>
    </row>
    <row r="61" spans="1:1" s="1" customFormat="1">
      <c r="A61" s="120"/>
    </row>
    <row r="62" spans="1:1" s="1" customFormat="1">
      <c r="A62" s="120"/>
    </row>
    <row r="63" spans="1:1" s="1" customFormat="1">
      <c r="A63" s="120"/>
    </row>
    <row r="64" spans="1:1" s="1" customFormat="1">
      <c r="A64" s="120"/>
    </row>
    <row r="65" spans="1:1" s="1" customFormat="1">
      <c r="A65" s="120"/>
    </row>
    <row r="66" spans="1:1" s="1" customFormat="1">
      <c r="A66" s="120"/>
    </row>
    <row r="67" spans="1:1" s="1" customFormat="1">
      <c r="A67" s="120"/>
    </row>
    <row r="68" spans="1:1" s="1" customFormat="1">
      <c r="A68" s="120"/>
    </row>
    <row r="69" spans="1:1" s="1" customFormat="1">
      <c r="A69" s="120"/>
    </row>
    <row r="70" spans="1:1" s="1" customFormat="1">
      <c r="A70" s="120"/>
    </row>
    <row r="71" spans="1:1" s="1" customFormat="1">
      <c r="A71" s="120"/>
    </row>
    <row r="72" spans="1:1" s="1" customFormat="1">
      <c r="A72" s="120"/>
    </row>
    <row r="73" spans="1:1" s="1" customFormat="1">
      <c r="A73" s="120"/>
    </row>
  </sheetData>
  <mergeCells count="1">
    <mergeCell ref="Y7:AB7"/>
  </mergeCells>
  <phoneticPr fontId="0" type="noConversion"/>
  <pageMargins left="0.31496062992125984" right="0.55118110236220474" top="0" bottom="0.55118110236220474" header="0" footer="0.6692913385826772"/>
  <pageSetup scale="41" orientation="landscape" r:id="rId1"/>
  <headerFooter alignWithMargins="0">
    <oddFooter>&amp;C&amp;12BARÓMETRO TURÍSTICO DE LA RIVIERA MAYA
FIDEICOMISO DE PROMOCIÓN TURÍSTICA DE LA RIVIERA MAYA&amp;R&amp;12 6</oddFooter>
  </headerFooter>
  <drawing r:id="rId2"/>
</worksheet>
</file>

<file path=xl/worksheets/sheet8.xml><?xml version="1.0" encoding="utf-8"?>
<worksheet xmlns="http://schemas.openxmlformats.org/spreadsheetml/2006/main" xmlns:r="http://schemas.openxmlformats.org/officeDocument/2006/relationships">
  <sheetPr>
    <pageSetUpPr fitToPage="1"/>
  </sheetPr>
  <dimension ref="B1:IB20"/>
  <sheetViews>
    <sheetView workbookViewId="0">
      <selection activeCell="N5" sqref="N5"/>
    </sheetView>
  </sheetViews>
  <sheetFormatPr baseColWidth="10" defaultRowHeight="15.75"/>
  <cols>
    <col min="1" max="1" width="3.28515625" style="127" customWidth="1"/>
    <col min="2" max="2" width="33.42578125" style="127" customWidth="1"/>
    <col min="3" max="6" width="11.7109375" style="127" customWidth="1"/>
    <col min="7" max="9" width="10.140625" style="127" customWidth="1"/>
    <col min="10" max="10" width="9.42578125" style="127" customWidth="1"/>
    <col min="11" max="11" width="8.42578125" style="306" customWidth="1"/>
    <col min="12" max="12" width="8.42578125" style="127" customWidth="1"/>
    <col min="13" max="13" width="8.28515625" style="127" customWidth="1"/>
    <col min="14" max="14" width="8.85546875" style="127" customWidth="1"/>
    <col min="15" max="15" width="13.85546875" style="298" bestFit="1" customWidth="1"/>
    <col min="16" max="16" width="11.7109375" style="127" customWidth="1"/>
    <col min="17" max="18" width="15.7109375" style="127" customWidth="1"/>
    <col min="19" max="16384" width="11.42578125" style="127"/>
  </cols>
  <sheetData>
    <row r="1" spans="2:236" s="298" customFormat="1" ht="26.25">
      <c r="G1" s="123"/>
      <c r="H1" s="123"/>
      <c r="I1" s="124" t="s">
        <v>348</v>
      </c>
      <c r="K1" s="299"/>
    </row>
    <row r="2" spans="2:236" s="298" customFormat="1" ht="23.25">
      <c r="G2" s="123"/>
      <c r="H2" s="123"/>
      <c r="I2" s="125" t="s">
        <v>349</v>
      </c>
      <c r="K2" s="299"/>
    </row>
    <row r="3" spans="2:236" s="298" customFormat="1" ht="26.25">
      <c r="G3" s="123"/>
      <c r="H3" s="123"/>
      <c r="I3" s="124" t="s">
        <v>350</v>
      </c>
      <c r="K3" s="299"/>
    </row>
    <row r="4" spans="2:236" s="123" customFormat="1" ht="23.25">
      <c r="I4" s="126"/>
      <c r="K4" s="300"/>
    </row>
    <row r="5" spans="2:236" s="298" customFormat="1" ht="23.25">
      <c r="G5" s="123"/>
      <c r="H5" s="123"/>
      <c r="I5" s="125" t="s">
        <v>354</v>
      </c>
      <c r="K5" s="299"/>
      <c r="IB5" s="299"/>
    </row>
    <row r="6" spans="2:236" s="298" customFormat="1" ht="7.5" customHeight="1">
      <c r="G6" s="123"/>
      <c r="H6" s="123"/>
      <c r="J6" s="123"/>
      <c r="K6" s="299"/>
    </row>
    <row r="7" spans="2:236" s="298" customFormat="1" ht="12.75" customHeight="1">
      <c r="G7" s="123"/>
      <c r="H7" s="123"/>
      <c r="I7" s="123"/>
      <c r="K7" s="299"/>
      <c r="L7" s="301"/>
      <c r="M7" s="302"/>
    </row>
    <row r="8" spans="2:236" ht="6.75" customHeight="1">
      <c r="E8" s="303"/>
      <c r="G8" s="304"/>
      <c r="H8" s="305"/>
      <c r="L8" s="307"/>
      <c r="M8" s="308"/>
    </row>
    <row r="9" spans="2:236" s="311" customFormat="1">
      <c r="B9" s="309" t="s">
        <v>61</v>
      </c>
      <c r="C9" s="309" t="s">
        <v>229</v>
      </c>
      <c r="D9" s="309" t="s">
        <v>230</v>
      </c>
      <c r="E9" s="309" t="s">
        <v>231</v>
      </c>
      <c r="F9" s="309" t="s">
        <v>232</v>
      </c>
      <c r="G9" s="309" t="s">
        <v>233</v>
      </c>
      <c r="H9" s="309" t="s">
        <v>235</v>
      </c>
      <c r="I9" s="309" t="s">
        <v>234</v>
      </c>
      <c r="J9" s="309" t="s">
        <v>236</v>
      </c>
      <c r="K9" s="309" t="s">
        <v>351</v>
      </c>
      <c r="L9" s="309" t="s">
        <v>238</v>
      </c>
      <c r="M9" s="309" t="s">
        <v>239</v>
      </c>
      <c r="N9" s="309" t="s">
        <v>240</v>
      </c>
      <c r="O9" s="310" t="s">
        <v>352</v>
      </c>
    </row>
    <row r="10" spans="2:236" s="316" customFormat="1" ht="7.5" customHeight="1">
      <c r="B10" s="312"/>
      <c r="C10" s="313"/>
      <c r="D10" s="313"/>
      <c r="E10" s="313"/>
      <c r="F10" s="313"/>
      <c r="G10" s="313"/>
      <c r="H10" s="313"/>
      <c r="I10" s="313"/>
      <c r="J10" s="313"/>
      <c r="K10" s="314"/>
      <c r="L10" s="313"/>
      <c r="M10" s="313"/>
      <c r="N10" s="313"/>
      <c r="O10" s="315"/>
    </row>
    <row r="11" spans="2:236" ht="20.100000000000001" customHeight="1">
      <c r="B11" s="317" t="s">
        <v>298</v>
      </c>
      <c r="C11" s="318">
        <v>0.85970000000000002</v>
      </c>
      <c r="D11" s="318">
        <v>0.90040357142857153</v>
      </c>
      <c r="E11" s="318">
        <v>0.85709354838709684</v>
      </c>
      <c r="F11" s="318">
        <v>0.86039999999999983</v>
      </c>
      <c r="G11" s="319">
        <v>0.8246</v>
      </c>
      <c r="H11" s="319">
        <v>0.79282666666666657</v>
      </c>
      <c r="I11" s="319">
        <v>0.88732903225806448</v>
      </c>
      <c r="J11" s="319">
        <v>0.79488387096774193</v>
      </c>
      <c r="K11" s="319">
        <v>0.64788000000000023</v>
      </c>
      <c r="L11" s="319">
        <v>0.6954999999999999</v>
      </c>
      <c r="M11" s="318">
        <v>0.82652000000000014</v>
      </c>
      <c r="N11" s="318">
        <v>0.84899354838709662</v>
      </c>
      <c r="O11" s="318">
        <f>SUM('RESUMEN ENERO-DICIEMBRE'!D13)</f>
        <v>0.81614600274642135</v>
      </c>
      <c r="P11" s="320"/>
      <c r="Q11" s="321"/>
    </row>
    <row r="12" spans="2:236" ht="20.100000000000001" customHeight="1">
      <c r="B12" s="322" t="s">
        <v>299</v>
      </c>
      <c r="C12" s="323">
        <v>0.93279999999999996</v>
      </c>
      <c r="D12" s="323">
        <v>0.94423571428571418</v>
      </c>
      <c r="E12" s="323">
        <v>0.89198064516129039</v>
      </c>
      <c r="F12" s="323">
        <v>0.91285666666666676</v>
      </c>
      <c r="G12" s="324">
        <v>0.91749999999999998</v>
      </c>
      <c r="H12" s="324">
        <v>0.87114666666666662</v>
      </c>
      <c r="I12" s="324">
        <v>0.93354838709677423</v>
      </c>
      <c r="J12" s="324">
        <v>0.87012258064516146</v>
      </c>
      <c r="K12" s="324">
        <v>0.72389000000000014</v>
      </c>
      <c r="L12" s="324">
        <v>0.7941677419354839</v>
      </c>
      <c r="M12" s="323">
        <v>0.88791333333333333</v>
      </c>
      <c r="N12" s="323">
        <v>0.90501290322580641</v>
      </c>
      <c r="O12" s="318">
        <f t="shared" ref="O12:O16" si="0">AVERAGE(C12:N12)</f>
        <v>0.88209788658474142</v>
      </c>
      <c r="P12" s="320"/>
      <c r="Q12" s="325"/>
    </row>
    <row r="13" spans="2:236" ht="20.100000000000001" customHeight="1">
      <c r="B13" s="326" t="s">
        <v>300</v>
      </c>
      <c r="C13" s="323">
        <v>0.84099999999999997</v>
      </c>
      <c r="D13" s="323">
        <v>0.87397857142857149</v>
      </c>
      <c r="E13" s="323">
        <v>0.81211612903225827</v>
      </c>
      <c r="F13" s="323">
        <v>0.79699333333333333</v>
      </c>
      <c r="G13" s="324">
        <v>0.76029999999999998</v>
      </c>
      <c r="H13" s="324">
        <v>0.74277333333333317</v>
      </c>
      <c r="I13" s="324">
        <v>0.83071935483870962</v>
      </c>
      <c r="J13" s="324">
        <v>0.77523870967741937</v>
      </c>
      <c r="K13" s="324">
        <v>0.62942333333333322</v>
      </c>
      <c r="L13" s="324">
        <v>0.68801935483870957</v>
      </c>
      <c r="M13" s="323">
        <v>0.77194000000000018</v>
      </c>
      <c r="N13" s="323">
        <v>0.80579677419354856</v>
      </c>
      <c r="O13" s="318">
        <f t="shared" si="0"/>
        <v>0.77735824116743479</v>
      </c>
      <c r="P13" s="320"/>
      <c r="Q13" s="327"/>
    </row>
    <row r="14" spans="2:236" ht="20.100000000000001" customHeight="1">
      <c r="B14" s="328" t="s">
        <v>301</v>
      </c>
      <c r="C14" s="323">
        <v>0.71302903225806447</v>
      </c>
      <c r="D14" s="323">
        <v>0.74657857142857154</v>
      </c>
      <c r="E14" s="323">
        <v>0.73192903225806472</v>
      </c>
      <c r="F14" s="323">
        <v>0.63068333333333337</v>
      </c>
      <c r="G14" s="324">
        <v>0.5655</v>
      </c>
      <c r="H14" s="324">
        <v>0.52802999999999989</v>
      </c>
      <c r="I14" s="324">
        <v>0.70394193548387096</v>
      </c>
      <c r="J14" s="324">
        <v>0.62690967741935477</v>
      </c>
      <c r="K14" s="324">
        <v>0.43529999999999991</v>
      </c>
      <c r="L14" s="324">
        <v>0.50047096774193545</v>
      </c>
      <c r="M14" s="323">
        <v>0.70020999999999989</v>
      </c>
      <c r="N14" s="323">
        <v>0.71699999999999997</v>
      </c>
      <c r="O14" s="318">
        <f t="shared" si="0"/>
        <v>0.6332985458269329</v>
      </c>
      <c r="P14" s="320"/>
      <c r="Q14" s="329"/>
    </row>
    <row r="15" spans="2:236" s="304" customFormat="1" ht="20.100000000000001" customHeight="1">
      <c r="B15" s="330" t="s">
        <v>302</v>
      </c>
      <c r="C15" s="323">
        <v>0.88060000000000005</v>
      </c>
      <c r="D15" s="323">
        <v>0.9214</v>
      </c>
      <c r="E15" s="323">
        <v>0.87019999999999997</v>
      </c>
      <c r="F15" s="323">
        <v>0.88780000000000003</v>
      </c>
      <c r="G15" s="331">
        <v>0.86199999999999999</v>
      </c>
      <c r="H15" s="324">
        <v>0.83130000000000004</v>
      </c>
      <c r="I15" s="324">
        <v>0.91359999999999997</v>
      </c>
      <c r="J15" s="324">
        <v>0.82299999999999995</v>
      </c>
      <c r="K15" s="324">
        <v>0.67569999999999997</v>
      </c>
      <c r="L15" s="324">
        <v>0.7268</v>
      </c>
      <c r="M15" s="323">
        <v>0.84215000000000007</v>
      </c>
      <c r="N15" s="323">
        <v>0.86598064516129025</v>
      </c>
      <c r="O15" s="318">
        <f>AVERAGE(C15:N15)</f>
        <v>0.84171088709677411</v>
      </c>
      <c r="P15" s="320"/>
      <c r="Q15" s="332"/>
    </row>
    <row r="16" spans="2:236" s="304" customFormat="1" ht="20.100000000000001" customHeight="1">
      <c r="B16" s="333" t="s">
        <v>353</v>
      </c>
      <c r="C16" s="323">
        <v>0.7228</v>
      </c>
      <c r="D16" s="323">
        <v>0.75066785714285711</v>
      </c>
      <c r="E16" s="323">
        <v>0.7165838709677419</v>
      </c>
      <c r="F16" s="323">
        <v>0.62410999999999983</v>
      </c>
      <c r="G16" s="324">
        <v>0.5897</v>
      </c>
      <c r="H16" s="324">
        <v>0.5253133333333333</v>
      </c>
      <c r="I16" s="324">
        <v>0.65046451612903222</v>
      </c>
      <c r="J16" s="324">
        <v>0.58874193548387088</v>
      </c>
      <c r="K16" s="324">
        <v>0.45778333333333349</v>
      </c>
      <c r="L16" s="324">
        <v>0.46864193548387112</v>
      </c>
      <c r="M16" s="323">
        <v>0.63135333333333321</v>
      </c>
      <c r="N16" s="323">
        <v>0.65939354838709685</v>
      </c>
      <c r="O16" s="318">
        <f t="shared" si="0"/>
        <v>0.61546280529953912</v>
      </c>
      <c r="P16" s="320"/>
      <c r="Q16" s="332"/>
    </row>
    <row r="17" spans="2:17">
      <c r="B17" s="334"/>
      <c r="P17" s="335"/>
      <c r="Q17" s="336"/>
    </row>
    <row r="18" spans="2:17">
      <c r="P18" s="335"/>
      <c r="Q18" s="337"/>
    </row>
    <row r="19" spans="2:17">
      <c r="L19" s="306"/>
    </row>
    <row r="20" spans="2:17">
      <c r="L20" s="306"/>
    </row>
  </sheetData>
  <printOptions horizontalCentered="1" verticalCentered="1"/>
  <pageMargins left="0" right="0" top="0" bottom="0" header="0" footer="0"/>
  <pageSetup scale="75" orientation="landscape" r:id="rId1"/>
  <headerFooter>
    <oddFooter>&amp;CBAROMETRO TURÍSTICO DE LA RIVIERA MAYA
FIDEICOMISO DE PROMOCIÓN TURÍSTICA DE LA RIVIERA MAYA&amp;R7</oddFooter>
  </headerFooter>
  <drawing r:id="rId2"/>
</worksheet>
</file>

<file path=xl/worksheets/sheet9.xml><?xml version="1.0" encoding="utf-8"?>
<worksheet xmlns="http://schemas.openxmlformats.org/spreadsheetml/2006/main" xmlns:r="http://schemas.openxmlformats.org/officeDocument/2006/relationships">
  <sheetPr codeName="Hoja7"/>
  <dimension ref="A1:P33"/>
  <sheetViews>
    <sheetView zoomScaleNormal="100" workbookViewId="0">
      <selection activeCell="R39" sqref="R39"/>
    </sheetView>
  </sheetViews>
  <sheetFormatPr baseColWidth="10" defaultRowHeight="12.75"/>
  <cols>
    <col min="1" max="1" width="4.7109375" style="7" customWidth="1"/>
    <col min="2" max="2" width="16.7109375" style="7" customWidth="1"/>
    <col min="3" max="4" width="9.140625" style="7" customWidth="1"/>
    <col min="5" max="5" width="9.140625" style="7" bestFit="1" customWidth="1"/>
    <col min="6" max="6" width="9.140625" style="7" customWidth="1"/>
    <col min="7" max="7" width="10.140625" style="7" customWidth="1"/>
    <col min="8" max="8" width="9.140625" style="7" customWidth="1"/>
    <col min="9" max="9" width="11.140625" style="7" customWidth="1"/>
    <col min="10" max="10" width="8.85546875" style="7" customWidth="1"/>
    <col min="11" max="11" width="9.140625" style="7" bestFit="1" customWidth="1"/>
    <col min="12" max="12" width="9.140625" style="7" customWidth="1"/>
    <col min="13" max="16384" width="11.42578125" style="7"/>
  </cols>
  <sheetData>
    <row r="1" spans="1:16" ht="31.5">
      <c r="A1" s="38"/>
      <c r="F1" s="213" t="s">
        <v>37</v>
      </c>
      <c r="G1" s="39"/>
      <c r="H1" s="39"/>
      <c r="I1" s="39"/>
      <c r="J1" s="39"/>
      <c r="K1" s="39"/>
      <c r="L1" s="39"/>
      <c r="M1" s="39"/>
      <c r="N1" s="39"/>
    </row>
    <row r="2" spans="1:16" ht="9" customHeight="1">
      <c r="A2" s="38"/>
      <c r="B2" s="40"/>
      <c r="C2" s="40"/>
      <c r="D2" s="40"/>
      <c r="E2" s="40"/>
      <c r="F2" s="40"/>
      <c r="G2" s="40"/>
      <c r="H2" s="40"/>
      <c r="I2" s="40"/>
      <c r="J2" s="40"/>
    </row>
    <row r="3" spans="1:16" ht="20.25" customHeight="1">
      <c r="G3" s="41"/>
      <c r="H3" s="231" t="s">
        <v>413</v>
      </c>
      <c r="I3" s="41"/>
      <c r="J3" s="41"/>
      <c r="K3" s="41"/>
      <c r="L3" s="41"/>
      <c r="M3" s="41"/>
      <c r="N3" s="41"/>
    </row>
    <row r="5" spans="1:16" ht="15" customHeight="1">
      <c r="B5" s="482" t="s">
        <v>35</v>
      </c>
      <c r="C5" s="481">
        <v>2010</v>
      </c>
      <c r="D5" s="467"/>
      <c r="E5" s="481">
        <v>2011</v>
      </c>
      <c r="F5" s="467"/>
      <c r="G5" s="481">
        <v>2012</v>
      </c>
      <c r="H5" s="467"/>
      <c r="I5" s="481">
        <v>2013</v>
      </c>
      <c r="J5" s="467"/>
      <c r="K5" s="481">
        <v>2014</v>
      </c>
      <c r="L5" s="467"/>
      <c r="M5" s="469" t="s">
        <v>165</v>
      </c>
      <c r="N5" s="469"/>
      <c r="O5" s="469"/>
      <c r="P5" s="469"/>
    </row>
    <row r="6" spans="1:16" ht="15">
      <c r="B6" s="483"/>
      <c r="C6" s="292" t="s">
        <v>54</v>
      </c>
      <c r="D6" s="292" t="s">
        <v>33</v>
      </c>
      <c r="E6" s="292" t="s">
        <v>54</v>
      </c>
      <c r="F6" s="292" t="s">
        <v>33</v>
      </c>
      <c r="G6" s="292" t="s">
        <v>54</v>
      </c>
      <c r="H6" s="292" t="s">
        <v>33</v>
      </c>
      <c r="I6" s="292" t="s">
        <v>54</v>
      </c>
      <c r="J6" s="292" t="s">
        <v>33</v>
      </c>
      <c r="K6" s="292" t="s">
        <v>54</v>
      </c>
      <c r="L6" s="292" t="s">
        <v>33</v>
      </c>
      <c r="M6" s="292" t="s">
        <v>341</v>
      </c>
      <c r="N6" s="292" t="s">
        <v>342</v>
      </c>
      <c r="O6" s="292" t="s">
        <v>343</v>
      </c>
      <c r="P6" s="292" t="s">
        <v>344</v>
      </c>
    </row>
    <row r="7" spans="1:16" ht="15">
      <c r="B7" s="42" t="s">
        <v>6</v>
      </c>
      <c r="C7" s="132">
        <v>301772</v>
      </c>
      <c r="D7" s="209">
        <f>SUM(D8:D9)</f>
        <v>1</v>
      </c>
      <c r="E7" s="132">
        <v>334907</v>
      </c>
      <c r="F7" s="209">
        <f>SUM(F8:F9)</f>
        <v>1</v>
      </c>
      <c r="G7" s="132">
        <v>351181</v>
      </c>
      <c r="H7" s="209">
        <f>SUM(H8:H9)</f>
        <v>1</v>
      </c>
      <c r="I7" s="132">
        <f>SUM('RESUMEN DICIEMBRE'!C25)</f>
        <v>365423</v>
      </c>
      <c r="J7" s="209">
        <f>SUM(J8:J9)</f>
        <v>1</v>
      </c>
      <c r="K7" s="132">
        <f>SUM('RESUMEN DICIEMBRE'!D25)</f>
        <v>379884</v>
      </c>
      <c r="L7" s="209">
        <f>SUM(L8:L9)</f>
        <v>1</v>
      </c>
      <c r="M7" s="154">
        <f>(K7/C7)-100%</f>
        <v>0.25884442559283172</v>
      </c>
      <c r="N7" s="154">
        <f>(K7/E7)-100%</f>
        <v>0.13429698393882483</v>
      </c>
      <c r="O7" s="154">
        <f>(K7/G7)-100%</f>
        <v>8.1732781670990073E-2</v>
      </c>
      <c r="P7" s="154">
        <f>(K7/I7)-100%</f>
        <v>3.9573316403181957E-2</v>
      </c>
    </row>
    <row r="8" spans="1:16" ht="15">
      <c r="B8" s="42" t="s">
        <v>7</v>
      </c>
      <c r="C8" s="130">
        <v>45409</v>
      </c>
      <c r="D8" s="209">
        <f>C8/$C$7</f>
        <v>0.1504745304401999</v>
      </c>
      <c r="E8" s="130">
        <v>64561</v>
      </c>
      <c r="F8" s="209">
        <f>E8/$E$7</f>
        <v>0.19277291904916888</v>
      </c>
      <c r="G8" s="130">
        <v>73440</v>
      </c>
      <c r="H8" s="209">
        <f>G8/$G$7</f>
        <v>0.20912293091027134</v>
      </c>
      <c r="I8" s="130">
        <f>SUM('RESUMEN DICIEMBRE'!C26)</f>
        <v>61941</v>
      </c>
      <c r="J8" s="209">
        <f>I8/$I$7</f>
        <v>0.16950492990315333</v>
      </c>
      <c r="K8" s="130">
        <f>SUM('RESUMEN DICIEMBRE'!D26)</f>
        <v>61204</v>
      </c>
      <c r="L8" s="209">
        <f>K8/$K$7</f>
        <v>0.16111233955628559</v>
      </c>
      <c r="M8" s="154">
        <f t="shared" ref="M8:M9" si="0">(K8/C8)-100%</f>
        <v>0.34783853421127975</v>
      </c>
      <c r="N8" s="154">
        <f>(K8/E8)-100%</f>
        <v>-5.1997335852914328E-2</v>
      </c>
      <c r="O8" s="154">
        <f>(K8/G8)-100%</f>
        <v>-0.16661220043572988</v>
      </c>
      <c r="P8" s="154">
        <f>(K8/I8)-100%</f>
        <v>-1.1898419463683196E-2</v>
      </c>
    </row>
    <row r="9" spans="1:16" ht="15">
      <c r="B9" s="42" t="s">
        <v>8</v>
      </c>
      <c r="C9" s="130">
        <v>256363</v>
      </c>
      <c r="D9" s="209">
        <f>C9/$C$7</f>
        <v>0.84952546955980013</v>
      </c>
      <c r="E9" s="130">
        <v>270346</v>
      </c>
      <c r="F9" s="209">
        <f>E9/$E$7</f>
        <v>0.80722708095083118</v>
      </c>
      <c r="G9" s="130">
        <v>277741</v>
      </c>
      <c r="H9" s="209">
        <f>G9/$G$7</f>
        <v>0.79087706908972866</v>
      </c>
      <c r="I9" s="130">
        <f>SUM('RESUMEN DICIEMBRE'!C27)</f>
        <v>303482</v>
      </c>
      <c r="J9" s="209">
        <f>I9/$I$7</f>
        <v>0.83049507009684664</v>
      </c>
      <c r="K9" s="130">
        <f>SUM('RESUMEN DICIEMBRE'!D27)</f>
        <v>318680</v>
      </c>
      <c r="L9" s="209">
        <f>K9/$K$7</f>
        <v>0.83888766044371443</v>
      </c>
      <c r="M9" s="154">
        <f t="shared" si="0"/>
        <v>0.24308109984670168</v>
      </c>
      <c r="N9" s="154">
        <f>(K9/E9)-100%</f>
        <v>0.17878570424567042</v>
      </c>
      <c r="O9" s="154">
        <f>(K9/G9)-100%</f>
        <v>0.14739991574884526</v>
      </c>
      <c r="P9" s="154">
        <f>(K9/I9)-100%</f>
        <v>5.0078752611357524E-2</v>
      </c>
    </row>
    <row r="10" spans="1:16">
      <c r="E10" s="44"/>
    </row>
    <row r="12" spans="1:16">
      <c r="G12" s="44"/>
    </row>
    <row r="27" spans="2:16" ht="19.5" customHeight="1">
      <c r="H27" s="231" t="s">
        <v>414</v>
      </c>
      <c r="N27" s="232"/>
    </row>
    <row r="29" spans="2:16" ht="15" customHeight="1">
      <c r="B29" s="482" t="s">
        <v>35</v>
      </c>
      <c r="C29" s="481">
        <v>2010</v>
      </c>
      <c r="D29" s="467"/>
      <c r="E29" s="481">
        <v>2011</v>
      </c>
      <c r="F29" s="467"/>
      <c r="G29" s="481">
        <v>2012</v>
      </c>
      <c r="H29" s="467"/>
      <c r="I29" s="481">
        <v>2013</v>
      </c>
      <c r="J29" s="467"/>
      <c r="K29" s="481">
        <v>2014</v>
      </c>
      <c r="L29" s="467"/>
      <c r="M29" s="469" t="s">
        <v>165</v>
      </c>
      <c r="N29" s="469"/>
      <c r="O29" s="469"/>
      <c r="P29" s="469"/>
    </row>
    <row r="30" spans="2:16" ht="15">
      <c r="B30" s="483"/>
      <c r="C30" s="292" t="s">
        <v>54</v>
      </c>
      <c r="D30" s="292" t="s">
        <v>33</v>
      </c>
      <c r="E30" s="292" t="s">
        <v>54</v>
      </c>
      <c r="F30" s="292" t="s">
        <v>33</v>
      </c>
      <c r="G30" s="292" t="s">
        <v>54</v>
      </c>
      <c r="H30" s="292" t="s">
        <v>33</v>
      </c>
      <c r="I30" s="292" t="s">
        <v>54</v>
      </c>
      <c r="J30" s="292" t="s">
        <v>33</v>
      </c>
      <c r="K30" s="292" t="s">
        <v>54</v>
      </c>
      <c r="L30" s="292" t="s">
        <v>33</v>
      </c>
      <c r="M30" s="292" t="s">
        <v>341</v>
      </c>
      <c r="N30" s="292" t="s">
        <v>342</v>
      </c>
      <c r="O30" s="292" t="s">
        <v>343</v>
      </c>
      <c r="P30" s="292" t="s">
        <v>344</v>
      </c>
    </row>
    <row r="31" spans="2:16" ht="15">
      <c r="B31" s="42" t="s">
        <v>6</v>
      </c>
      <c r="C31" s="132">
        <v>3372687</v>
      </c>
      <c r="D31" s="209">
        <f>SUM(D32:D33)</f>
        <v>1</v>
      </c>
      <c r="E31" s="132">
        <v>3610367</v>
      </c>
      <c r="F31" s="209">
        <f>SUM(F32:F33)</f>
        <v>1</v>
      </c>
      <c r="G31" s="132">
        <v>3895548</v>
      </c>
      <c r="H31" s="209">
        <f>SUM(H32:H33)</f>
        <v>1</v>
      </c>
      <c r="I31" s="132">
        <f>SUM('RESUMEN ENERO-DICIEMBRE'!C25)</f>
        <v>4158135</v>
      </c>
      <c r="J31" s="209">
        <f>SUM(J32:J33)</f>
        <v>1</v>
      </c>
      <c r="K31" s="132">
        <f>SUM('RESUMEN ENERO-DICIEMBRE'!D25)</f>
        <v>4400222</v>
      </c>
      <c r="L31" s="209">
        <f>SUM(L32:L33)</f>
        <v>1</v>
      </c>
      <c r="M31" s="154">
        <f>(K31/C31)-100%</f>
        <v>0.30466361094284755</v>
      </c>
      <c r="N31" s="154">
        <f>(K31/E31)-100%</f>
        <v>0.21877415786262167</v>
      </c>
      <c r="O31" s="154">
        <f>(K31/G31)-100%</f>
        <v>0.12955147773817699</v>
      </c>
      <c r="P31" s="154">
        <f>(K31/I31)-100%</f>
        <v>5.8220091459272094E-2</v>
      </c>
    </row>
    <row r="32" spans="2:16" ht="15">
      <c r="B32" s="42" t="s">
        <v>7</v>
      </c>
      <c r="C32" s="130">
        <v>573952</v>
      </c>
      <c r="D32" s="209">
        <f>C32/$C$31</f>
        <v>0.17017647946577907</v>
      </c>
      <c r="E32" s="130">
        <v>694764</v>
      </c>
      <c r="F32" s="209">
        <f>E32/$E$31</f>
        <v>0.19243583824026755</v>
      </c>
      <c r="G32" s="130">
        <v>829860</v>
      </c>
      <c r="H32" s="209">
        <f>G32/$G$31</f>
        <v>0.21302779480576289</v>
      </c>
      <c r="I32" s="130">
        <f>SUM('RESUMEN ENERO-DICIEMBRE'!C26)</f>
        <v>887593</v>
      </c>
      <c r="J32" s="209">
        <f>I32/$I$31</f>
        <v>0.21345939946634729</v>
      </c>
      <c r="K32" s="130">
        <f>SUM('RESUMEN ENERO-DICIEMBRE'!D26)</f>
        <v>848344</v>
      </c>
      <c r="L32" s="209">
        <f>K32/$K$31</f>
        <v>0.19279572712467688</v>
      </c>
      <c r="M32" s="154">
        <f>(K32/C32)-100%</f>
        <v>0.47807482158786807</v>
      </c>
      <c r="N32" s="154">
        <f t="shared" ref="N32:N33" si="1">(K32/E32)-100%</f>
        <v>0.22105348003062919</v>
      </c>
      <c r="O32" s="154">
        <f t="shared" ref="O32:O33" si="2">(K32/G32)-100%</f>
        <v>2.2273636517002871E-2</v>
      </c>
      <c r="P32" s="154">
        <f>(K32/I32)-100%</f>
        <v>-4.4219591637158051E-2</v>
      </c>
    </row>
    <row r="33" spans="2:16" ht="15">
      <c r="B33" s="42" t="s">
        <v>8</v>
      </c>
      <c r="C33" s="130">
        <v>2798735</v>
      </c>
      <c r="D33" s="209">
        <f>C33/$C$31</f>
        <v>0.82982352053422093</v>
      </c>
      <c r="E33" s="130">
        <v>2915603</v>
      </c>
      <c r="F33" s="209">
        <f>E33/$E$31</f>
        <v>0.80756416175973245</v>
      </c>
      <c r="G33" s="130">
        <v>3065688</v>
      </c>
      <c r="H33" s="209">
        <f>G33/$G$31</f>
        <v>0.78697220519423716</v>
      </c>
      <c r="I33" s="130">
        <f>SUM('RESUMEN ENERO-DICIEMBRE'!C27)</f>
        <v>3270542</v>
      </c>
      <c r="J33" s="209">
        <f>I33/$I$31</f>
        <v>0.78654060053365271</v>
      </c>
      <c r="K33" s="130">
        <f>SUM('RESUMEN ENERO-DICIEMBRE'!D27)</f>
        <v>3551878</v>
      </c>
      <c r="L33" s="209">
        <f>K33/$K$31</f>
        <v>0.80720427287532315</v>
      </c>
      <c r="M33" s="154">
        <f>(K33/C33)-100%</f>
        <v>0.26910121894355843</v>
      </c>
      <c r="N33" s="154">
        <f t="shared" si="1"/>
        <v>0.21823101430475966</v>
      </c>
      <c r="O33" s="154">
        <f t="shared" si="2"/>
        <v>0.15859082855137241</v>
      </c>
      <c r="P33" s="154">
        <f t="shared" ref="P33" si="3">(K33/I33)-100%</f>
        <v>8.6021216055320426E-2</v>
      </c>
    </row>
  </sheetData>
  <mergeCells count="14">
    <mergeCell ref="M5:P5"/>
    <mergeCell ref="I5:J5"/>
    <mergeCell ref="C5:D5"/>
    <mergeCell ref="B5:B6"/>
    <mergeCell ref="G5:H5"/>
    <mergeCell ref="E5:F5"/>
    <mergeCell ref="K5:L5"/>
    <mergeCell ref="K29:L29"/>
    <mergeCell ref="M29:P29"/>
    <mergeCell ref="B29:B30"/>
    <mergeCell ref="C29:D29"/>
    <mergeCell ref="E29:F29"/>
    <mergeCell ref="G29:H29"/>
    <mergeCell ref="I29:J29"/>
  </mergeCells>
  <phoneticPr fontId="0" type="noConversion"/>
  <printOptions horizontalCentered="1"/>
  <pageMargins left="0" right="0" top="0.19685039370078741" bottom="1.4173228346456694" header="0" footer="0.94488188976377963"/>
  <pageSetup scale="70" orientation="landscape" r:id="rId1"/>
  <headerFooter alignWithMargins="0">
    <oddFooter>&amp;CBARÓMETRO TURÍSTICO DE LA RIVIERA MAYA
FIDEICOMISO DE PROMOCIÓN TURÍSTICA DE LA RIVIERA MAYA&amp;R8</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28</vt:i4>
      </vt:variant>
      <vt:variant>
        <vt:lpstr>Rangos con nombre</vt:lpstr>
      </vt:variant>
      <vt:variant>
        <vt:i4>1</vt:i4>
      </vt:variant>
    </vt:vector>
  </HeadingPairs>
  <TitlesOfParts>
    <vt:vector size="29" baseType="lpstr">
      <vt:lpstr>PORTADA</vt:lpstr>
      <vt:lpstr>RESUMEN DICIEMBRE</vt:lpstr>
      <vt:lpstr>RESUMEN ENERO-DICIEMBRE</vt:lpstr>
      <vt:lpstr>COMPART. OCUP. AFLU. 2010-2014</vt:lpstr>
      <vt:lpstr>COMP.CTOS.NOCHE OCUP. 2010-2014</vt:lpstr>
      <vt:lpstr>ANUAL OCUPACIÓN</vt:lpstr>
      <vt:lpstr>RESUMEN OCUP. DIARIA DICIEMBRE</vt:lpstr>
      <vt:lpstr>RESUMEN OCUP. ANUAL</vt:lpstr>
      <vt:lpstr>PROCEDENCIA</vt:lpstr>
      <vt:lpstr>PROCEDENCIA DICIEMBRE</vt:lpstr>
      <vt:lpstr>PROCEDENCIA ENERO - DICIEMBRE</vt:lpstr>
      <vt:lpstr>REGIONES DICIEMBRE</vt:lpstr>
      <vt:lpstr>REGIONES ANUAL</vt:lpstr>
      <vt:lpstr>GRAFICA REGIONES </vt:lpstr>
      <vt:lpstr>EUROPA DICIEMBRE</vt:lpstr>
      <vt:lpstr>EUROPA ENERO-DICIEMBRE</vt:lpstr>
      <vt:lpstr>DESGLOSE EUROPA I</vt:lpstr>
      <vt:lpstr>DESGLOSE EUROPA II</vt:lpstr>
      <vt:lpstr>PRINCIPALES MERCADOS I</vt:lpstr>
      <vt:lpstr>PRINCIPALES MERCADOS II</vt:lpstr>
      <vt:lpstr>GRAFICA PRINC. MERCADOS</vt:lpstr>
      <vt:lpstr>PRINC. MDOS. PROD.CTOS. NOCH.I</vt:lpstr>
      <vt:lpstr>PRINC. MDOS. PROD.CTOS. NOCH II</vt:lpstr>
      <vt:lpstr>GRAFICA CTOS. NOCH.</vt:lpstr>
      <vt:lpstr>COMPARATIVO PAISES DICIEMBRE</vt:lpstr>
      <vt:lpstr>COMPARATIVO PAÍSES ENE-DIC</vt:lpstr>
      <vt:lpstr>CUARTOS POR PLAN</vt:lpstr>
      <vt:lpstr>CUARTOS POR LOCALIDAD</vt:lpstr>
      <vt:lpstr>PORTADA!OLE_LINK1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Jacobo González</dc:creator>
  <cp:lastModifiedBy>Marina</cp:lastModifiedBy>
  <cp:lastPrinted>2014-12-10T17:22:04Z</cp:lastPrinted>
  <dcterms:created xsi:type="dcterms:W3CDTF">1999-09-30T00:30:26Z</dcterms:created>
  <dcterms:modified xsi:type="dcterms:W3CDTF">2015-02-25T20:15:21Z</dcterms:modified>
</cp:coreProperties>
</file>